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0490" windowHeight="7650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5" i="11" l="1"/>
  <c r="T56" i="11"/>
  <c r="T54" i="11"/>
  <c r="T50" i="11"/>
  <c r="T51" i="11"/>
  <c r="T52" i="11"/>
  <c r="T49" i="11"/>
  <c r="T40" i="11"/>
  <c r="T41" i="11"/>
  <c r="T42" i="11"/>
  <c r="T43" i="11"/>
  <c r="T44" i="11"/>
  <c r="T45" i="11"/>
  <c r="T46" i="11"/>
  <c r="T47" i="11"/>
  <c r="T39" i="11"/>
  <c r="T35" i="11"/>
  <c r="T36" i="11"/>
  <c r="T37" i="11"/>
  <c r="T34" i="11"/>
  <c r="T32" i="11"/>
  <c r="T31" i="11"/>
  <c r="S55" i="11"/>
  <c r="S56" i="11"/>
  <c r="S54" i="11"/>
  <c r="S50" i="11"/>
  <c r="S51" i="11"/>
  <c r="S52" i="11"/>
  <c r="S49" i="11"/>
  <c r="S40" i="11"/>
  <c r="S41" i="11"/>
  <c r="S42" i="11"/>
  <c r="S43" i="11"/>
  <c r="S44" i="11"/>
  <c r="S45" i="11"/>
  <c r="S46" i="11"/>
  <c r="S47" i="11"/>
  <c r="S39" i="11"/>
  <c r="S35" i="11"/>
  <c r="S36" i="11"/>
  <c r="S37" i="11"/>
  <c r="S34" i="11"/>
  <c r="S32" i="11"/>
  <c r="S31" i="11"/>
  <c r="E21" i="11" l="1"/>
  <c r="E19" i="11"/>
  <c r="E17" i="11"/>
  <c r="E16" i="11"/>
  <c r="E143" i="11" l="1"/>
  <c r="E123" i="11"/>
  <c r="E110" i="11"/>
  <c r="E71" i="11"/>
  <c r="T15" i="11" l="1"/>
  <c r="S15" i="11"/>
  <c r="E15" i="11"/>
  <c r="F15" i="11"/>
  <c r="F21" i="16" l="1"/>
  <c r="H19" i="16"/>
  <c r="E19" i="16" s="1"/>
  <c r="H14" i="16"/>
  <c r="E14" i="16" s="1"/>
  <c r="E16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s="1"/>
  <c r="G8" i="15" l="1"/>
  <c r="G133" i="15" s="1"/>
  <c r="G141" i="15" s="1"/>
  <c r="G144" i="15" s="1"/>
  <c r="F8" i="15"/>
  <c r="F133" i="15" s="1"/>
  <c r="F141" i="15" s="1"/>
  <c r="F144" i="15" s="1"/>
  <c r="E133" i="15"/>
  <c r="E141" i="15" s="1"/>
  <c r="E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E70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61" i="11" l="1"/>
  <c r="E60" i="11" s="1"/>
  <c r="E115" i="11"/>
  <c r="E30" i="11"/>
  <c r="E139" i="11"/>
  <c r="E136" i="11" s="1"/>
  <c r="E128" i="11"/>
  <c r="E150" i="11"/>
  <c r="H81" i="11"/>
  <c r="E53" i="11"/>
  <c r="E76" i="11"/>
  <c r="H163" i="11"/>
  <c r="H162" i="11" s="1"/>
  <c r="E164" i="11"/>
  <c r="E163" i="11" s="1"/>
  <c r="E162" i="11" s="1"/>
  <c r="E100" i="11"/>
  <c r="E62" i="11"/>
  <c r="E48" i="11"/>
  <c r="E38" i="11"/>
  <c r="E33" i="11"/>
  <c r="F14" i="11"/>
  <c r="S14" i="11"/>
  <c r="T14" i="11"/>
  <c r="D14" i="11"/>
  <c r="E28" i="11" l="1"/>
  <c r="E27" i="11" s="1"/>
  <c r="E59" i="11"/>
  <c r="E58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00" i="11" l="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H20" i="10"/>
  <c r="G20" i="10"/>
  <c r="G19" i="10"/>
  <c r="F46" i="10"/>
  <c r="H38" i="10" l="1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H61" i="10" s="1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<sst xmlns="http://schemas.openxmlformats.org/spreadsheetml/2006/main" count="999" uniqueCount="487">
  <si>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</si>
  <si>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</si>
  <si>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</si>
  <si>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</si>
  <si>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</si>
  <si>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</si>
  <si>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</si>
  <si>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</si>
  <si>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</si>
  <si>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</si>
  <si>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</si>
  <si>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</si>
  <si>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</si>
  <si>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</si>
  <si>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</si>
  <si>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</si>
  <si>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</si>
  <si>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</si>
  <si>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</si>
  <si>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</si>
  <si>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</si>
  <si>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</si>
  <si>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</si>
  <si>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</si>
  <si>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</si>
  <si>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</si>
  <si>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</si>
  <si>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</si>
  <si>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</si>
  <si>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</si>
  <si>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</si>
  <si>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</si>
  <si>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</si>
  <si>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</si>
  <si>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</si>
  <si>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</si>
  <si>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</si>
  <si>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</si>
  <si>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</si>
  <si>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</si>
  <si>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</si>
  <si>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</si>
  <si>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</si>
  <si>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</si>
  <si>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</si>
  <si>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</si>
  <si>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</si>
  <si>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</si>
  <si>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</si>
  <si>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</si>
  <si>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</si>
  <si>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</si>
  <si>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</si>
  <si>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</si>
  <si>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</si>
  <si>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</si>
  <si>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</si>
  <si>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</si>
  <si>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</si>
  <si>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</si>
  <si>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</si>
  <si>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</si>
  <si>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</si>
  <si>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</si>
  <si>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</si>
  <si>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</si>
  <si>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</si>
  <si>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</si>
  <si>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</si>
  <si>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</si>
  <si>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</si>
  <si>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</si>
  <si>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</si>
  <si>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</si>
  <si>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</si>
  <si>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</si>
  <si>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</si>
  <si>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</si>
  <si>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</si>
  <si>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</si>
  <si>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</si>
  <si>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</si>
  <si>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</si>
  <si>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</si>
  <si>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</si>
  <si>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</si>
  <si>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</si>
  <si>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</si>
  <si>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</si>
  <si>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</si>
  <si>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</si>
  <si>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</si>
  <si>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</si>
  <si>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</si>
  <si>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</si>
  <si>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</si>
  <si>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</si>
  <si>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</si>
  <si>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</si>
  <si>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</si>
  <si>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</si>
  <si>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</si>
  <si>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</si>
  <si>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</si>
  <si>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</si>
  <si>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</si>
  <si>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</si>
  <si>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</si>
  <si>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</si>
  <si>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</si>
  <si>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</si>
  <si>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</si>
  <si>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</si>
  <si>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</si>
  <si>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</si>
  <si>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</si>
  <si>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</si>
  <si>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</si>
  <si>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</si>
  <si>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</si>
  <si>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</si>
  <si>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</si>
  <si>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</si>
  <si>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</si>
  <si>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</si>
  <si>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</si>
  <si>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</si>
  <si>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</si>
  <si>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</si>
  <si>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</si>
  <si>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</si>
  <si>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</si>
  <si>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</si>
  <si>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</si>
  <si>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</si>
  <si>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</si>
  <si>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</si>
  <si>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</si>
  <si>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</si>
  <si>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</si>
  <si>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</si>
  <si>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</si>
  <si>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</si>
  <si>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</si>
  <si>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</si>
  <si>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</si>
  <si>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</si>
  <si>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</si>
  <si>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</si>
  <si>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</si>
  <si>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</si>
  <si>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</si>
  <si>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</si>
  <si>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</si>
  <si>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</si>
  <si>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</si>
  <si>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</si>
  <si>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</si>
  <si>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</si>
  <si>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</si>
  <si>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</si>
  <si>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</si>
  <si>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</si>
  <si>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</si>
  <si>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</si>
  <si>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</si>
  <si>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</si>
  <si>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</si>
  <si>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</si>
  <si>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</si>
  <si>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</si>
  <si>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</si>
  <si>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</si>
  <si>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</si>
  <si>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</si>
  <si>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</si>
  <si>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</si>
  <si>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</si>
  <si>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</si>
  <si>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</si>
  <si>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</si>
  <si>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</si>
  <si>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</si>
  <si>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</si>
  <si>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</si>
  <si>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</si>
  <si>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</si>
  <si>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</si>
  <si>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</si>
  <si>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</si>
  <si>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</si>
  <si>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</si>
  <si>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</si>
  <si>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</si>
  <si>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</si>
  <si>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</si>
  <si>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</si>
  <si>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</si>
  <si>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</si>
  <si>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</si>
  <si>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</si>
  <si>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</si>
  <si>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</si>
  <si>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</si>
  <si>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</si>
  <si>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</si>
  <si>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</si>
  <si>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</si>
  <si>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</si>
  <si>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</si>
  <si>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</si>
  <si>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</si>
  <si>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</si>
  <si>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</si>
  <si>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</si>
  <si>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</si>
  <si>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</si>
  <si>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</si>
  <si>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</si>
  <si>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</si>
  <si>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</si>
  <si>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</si>
  <si>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</si>
  <si>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</si>
  <si>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</si>
  <si>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</si>
  <si>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</si>
  <si>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</si>
  <si>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</si>
  <si>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</si>
  <si>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</si>
  <si>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</si>
  <si>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</si>
  <si>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</si>
  <si>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</si>
  <si>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</si>
  <si>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</si>
  <si>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</si>
  <si>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</si>
  <si>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</si>
  <si>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</si>
  <si>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</si>
  <si>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</si>
  <si>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</si>
  <si>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</si>
  <si>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</si>
  <si>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</si>
  <si>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</si>
  <si>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</si>
  <si>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</si>
  <si>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</si>
  <si>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</si>
  <si>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</si>
  <si>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</si>
  <si>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</si>
  <si>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</si>
  <si>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</si>
  <si>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</si>
  <si>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</si>
  <si>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</si>
  <si>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</si>
  <si>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</si>
  <si>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</si>
  <si>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</si>
  <si>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</si>
  <si>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</si>
  <si>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</si>
  <si>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</si>
  <si>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</si>
  <si>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</si>
  <si>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</si>
  <si>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</si>
  <si>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</si>
  <si>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</si>
  <si>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</si>
  <si>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</si>
  <si>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</si>
  <si>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</si>
  <si>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</si>
  <si>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</si>
  <si>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</si>
  <si>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</si>
  <si>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</si>
  <si>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</si>
  <si>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</si>
  <si>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</si>
  <si>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</si>
  <si>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</si>
  <si>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</si>
  <si>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</si>
  <si>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</si>
  <si>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</si>
  <si>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</si>
  <si>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</si>
  <si>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</si>
  <si>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</si>
  <si>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</si>
  <si>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</si>
  <si>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</si>
  <si>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</si>
  <si>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</si>
  <si>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</si>
  <si>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</si>
  <si>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</si>
  <si>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</si>
  <si>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</si>
  <si>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</si>
  <si>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</si>
  <si>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</si>
  <si>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</si>
  <si>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</si>
  <si>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</si>
  <si>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</si>
  <si>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</si>
  <si>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</si>
  <si>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</si>
  <si>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</si>
  <si>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</si>
  <si>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</si>
  <si>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</si>
  <si>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</si>
  <si>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</si>
  <si>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</si>
  <si>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</si>
  <si>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</si>
  <si>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</si>
  <si>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</si>
  <si>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</si>
  <si>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</si>
  <si>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</si>
  <si>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</si>
  <si>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</si>
  <si>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</si>
  <si>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</si>
  <si>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</si>
  <si>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</si>
  <si>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</si>
  <si>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</si>
  <si>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</si>
  <si>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</si>
  <si>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</si>
  <si>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</si>
  <si>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</si>
  <si>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</si>
  <si>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</si>
  <si>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</si>
  <si>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</si>
  <si>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</si>
  <si>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</si>
  <si>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</si>
  <si>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</si>
  <si>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</si>
  <si>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</si>
  <si>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</si>
  <si>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</si>
  <si>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</si>
  <si>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</si>
  <si>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</si>
  <si>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</si>
  <si>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</si>
  <si>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</si>
  <si>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</si>
  <si>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</si>
  <si>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</si>
  <si>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</si>
  <si>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</si>
  <si>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</si>
  <si>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</si>
  <si>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</si>
  <si>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</si>
  <si>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</si>
  <si>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</si>
  <si>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</si>
  <si>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</si>
  <si>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</si>
  <si>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</si>
  <si>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</si>
  <si>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</si>
  <si>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</si>
  <si>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</si>
  <si>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</si>
  <si>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</si>
  <si>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</si>
  <si>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</si>
  <si>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</si>
  <si>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</si>
  <si>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</si>
  <si>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</si>
  <si>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</si>
  <si>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</si>
  <si>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</si>
  <si>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</si>
  <si>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</si>
  <si>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</si>
  <si>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</si>
  <si>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</si>
  <si>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</si>
  <si>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</si>
  <si>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</si>
  <si>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</si>
  <si>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</si>
  <si>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</si>
  <si>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</si>
  <si>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</si>
  <si>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</si>
  <si>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</si>
  <si>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</si>
  <si>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</si>
  <si>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</si>
  <si>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</si>
  <si>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</si>
  <si>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</si>
  <si>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</si>
  <si>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</si>
  <si>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</si>
  <si>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</si>
  <si>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</si>
  <si>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</si>
  <si>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</si>
  <si>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</si>
  <si>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</si>
  <si>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</si>
  <si>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</si>
  <si>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</si>
  <si>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</si>
  <si>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</si>
  <si>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</si>
  <si>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</si>
  <si>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</si>
  <si>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</si>
  <si>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</si>
  <si>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</si>
  <si>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</si>
  <si>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</si>
  <si>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</si>
  <si>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</si>
  <si>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</si>
  <si>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</si>
  <si>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</si>
  <si>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</si>
  <si>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</si>
  <si>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</si>
  <si>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</si>
  <si>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</si>
  <si>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</si>
  <si>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</si>
  <si>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</si>
  <si>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</si>
  <si>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</si>
  <si>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</si>
  <si>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</si>
  <si>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</si>
  <si>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</si>
  <si>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</si>
  <si>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</si>
  <si>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</si>
  <si>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</si>
  <si>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</si>
  <si>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</si>
  <si>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</si>
  <si>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</si>
  <si>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</si>
  <si>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</si>
  <si>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</si>
  <si>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</si>
  <si>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</si>
  <si>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</si>
  <si>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</si>
  <si>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</si>
  <si>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</si>
  <si>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</si>
  <si>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</si>
  <si>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</si>
  <si>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</si>
  <si>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</si>
  <si>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Korisnik proračuna: GLAZBENA ŠKOLA VATROSLAVA LISINSKOG</t>
  </si>
  <si>
    <t>Kontak osoba: Davor Muža</t>
  </si>
  <si>
    <t>U Zagrebu,____30.09.2019.</t>
  </si>
  <si>
    <t xml:space="preserve">ODGOJ I OBRAZOVANJE U OSNOVNOJ I SREDNJIOJ GLAZBENOJ ŠKOLI </t>
  </si>
  <si>
    <t>Približiti glazbenu umjetnost djeci predškolskog, osnovnoškolskog  i srednjoškolskog uzrasta.Podučiti ih sviranju izabranog instrmenta, učiniti da razumiju i zavole glazbu i glazbenu umjetnost.</t>
  </si>
  <si>
    <t>Poduka putem individualne i grupne nastave. Korisnici su djeca i učenici predškolske, osnovnoškolske i srednjoškolske dobi.</t>
  </si>
  <si>
    <t>Zakona o odgoju i obrazovanju u osnovnoj i srednjoj školi (NN, br. 87/08, 86/09, 92/10,105/11 i 90/11) i Zakona o ustanovama (NN, br. 76/93, 29/97, 47/99, 35/08). Upute za izradu prijedloga državnog proračuna Republike Hrvatske za razdoblje 2017.-2019. Ministarstva financija i Upute za izradu proračuna Grada Zagreba za razdoblje 2017.-2019. Godišnji izvedbeni odgojno-obrazovni plan i program rada za školsku godinu 2016./2017. Zakon o umjetničkom obrazovanju, pravilnik o osnovnom i srednjem umjetničkom školovanju. Školski kurikulum.</t>
  </si>
  <si>
    <t xml:space="preserve">Pedagoško unapređenje nabavom novih instrumenata, notnog materijala i ostalog pribora potrebnog za kvalitetno odvijanje nastavnog procesa. Putovanja na brojna domaća i inozemna natjecanja. </t>
  </si>
  <si>
    <t>Nastupi na koncertima, sudjelovanje na državnim i međunarodnim natjecanjima i osvajanje brojnih nagrada na istim.</t>
  </si>
  <si>
    <t>Stope projekcije ukupnih rashoda i izdataka</t>
  </si>
  <si>
    <t>GLAZBENA ŠKOLA VATROSLAVA LISINSKOG</t>
  </si>
  <si>
    <t>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</si>
</sst>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82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4" fillId="8" borderId="7" xfId="0" quotePrefix="1" applyNumberFormat="1" applyFont="1" applyFill="1" applyBorder="1" applyAlignment="1" applyProtection="1"/>
    <xf numFmtId="164" fontId="49" fillId="12" borderId="7" xfId="0" quotePrefix="1" applyNumberFormat="1" applyFont="1" applyFill="1" applyBorder="1" applyAlignment="1" applyProtection="1"/>
    <xf numFmtId="164" fontId="50" fillId="0" borderId="7" xfId="0" quotePrefix="1" applyNumberFormat="1" applyFont="1" applyBorder="1" applyAlignment="1" applyProtection="1">
      <protection locked="0"/>
    </xf>
    <xf numFmtId="164" fontId="55" fillId="0" borderId="7" xfId="0" quotePrefix="1" applyNumberFormat="1" applyFont="1" applyBorder="1" applyAlignment="1" applyProtection="1"/>
    <xf numFmtId="4" fontId="50" fillId="15" borderId="7" xfId="0" quotePrefix="1" applyNumberFormat="1" applyFont="1" applyFill="1" applyBorder="1" applyAlignment="1" applyProtection="1">
      <alignment horizontal="center"/>
      <protection locked="0"/>
    </xf>
    <xf numFmtId="4" fontId="50" fillId="0" borderId="7" xfId="0" quotePrefix="1" applyNumberFormat="1" applyFont="1" applyBorder="1" applyAlignment="1" applyProtection="1">
      <protection locked="0"/>
    </xf>
    <xf numFmtId="164" fontId="65" fillId="12" borderId="7" xfId="7" applyNumberFormat="1" applyFont="1" applyFill="1" applyBorder="1" applyAlignment="1">
      <alignment vertical="center"/>
    </xf>
    <xf numFmtId="164" fontId="67" fillId="12" borderId="7" xfId="7" applyNumberFormat="1" applyFont="1" applyFill="1" applyBorder="1" applyAlignment="1">
      <alignment vertical="center"/>
    </xf>
    <xf numFmtId="164" fontId="49" fillId="8" borderId="73" xfId="0" quotePrefix="1" applyNumberFormat="1" applyFont="1" applyFill="1" applyBorder="1" applyAlignment="1" applyProtection="1"/>
    <xf numFmtId="164" fontId="49" fillId="8" borderId="63" xfId="0" quotePrefix="1" applyNumberFormat="1" applyFont="1" applyFill="1" applyBorder="1" applyAlignment="1" applyProtection="1"/>
    <xf numFmtId="39" fontId="49" fillId="8" borderId="0" xfId="7" applyFont="1" applyFill="1" applyBorder="1" applyAlignment="1">
      <alignment horizontal="center"/>
    </xf>
    <xf numFmtId="0" fontId="28" fillId="0" borderId="23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/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0" zoomScaleNormal="100" zoomScaleSheetLayoutView="100" workbookViewId="0">
      <selection activeCell="F38" sqref="F38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6"/>
      <c r="B2" s="476"/>
      <c r="C2" s="476"/>
      <c r="D2" s="476"/>
      <c r="E2" s="476"/>
      <c r="F2" s="476"/>
      <c r="G2" s="476"/>
      <c r="H2" s="476"/>
    </row>
    <row r="3" spans="1:10" ht="48" customHeight="1">
      <c r="A3" s="477" t="s">
        <v>468</v>
      </c>
      <c r="B3" s="477"/>
      <c r="C3" s="477"/>
      <c r="D3" s="477"/>
      <c r="E3" s="477"/>
      <c r="F3" s="477"/>
      <c r="G3" s="477"/>
      <c r="H3" s="477"/>
    </row>
    <row r="4" spans="1:10" s="9" customFormat="1" ht="26.25" customHeight="1">
      <c r="A4" s="477" t="s">
        <v>14</v>
      </c>
      <c r="B4" s="477"/>
      <c r="C4" s="477"/>
      <c r="D4" s="477"/>
      <c r="E4" s="477"/>
      <c r="F4" s="477"/>
      <c r="G4" s="478"/>
      <c r="H4" s="478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340</v>
      </c>
      <c r="G6" s="17" t="s">
        <v>341</v>
      </c>
      <c r="H6" s="17" t="s">
        <v>458</v>
      </c>
      <c r="I6" s="18"/>
    </row>
    <row r="7" spans="1:10" ht="27.75" customHeight="1">
      <c r="A7" s="479" t="s">
        <v>13</v>
      </c>
      <c r="B7" s="480"/>
      <c r="C7" s="480"/>
      <c r="D7" s="480"/>
      <c r="E7" s="481"/>
      <c r="F7" s="19">
        <f>+F8+F9</f>
        <v>471533</v>
      </c>
      <c r="G7" s="19">
        <f>G8+G9</f>
        <v>482284</v>
      </c>
      <c r="H7" s="19">
        <f>+H8+H9</f>
        <v>488071</v>
      </c>
      <c r="I7" s="20"/>
    </row>
    <row r="8" spans="1:10" ht="22.5" customHeight="1">
      <c r="A8" s="482" t="s">
        <v>12</v>
      </c>
      <c r="B8" s="483"/>
      <c r="C8" s="483"/>
      <c r="D8" s="483"/>
      <c r="E8" s="484"/>
      <c r="F8" s="21">
        <v>471533</v>
      </c>
      <c r="G8" s="21">
        <v>482284</v>
      </c>
      <c r="H8" s="21">
        <v>488071</v>
      </c>
    </row>
    <row r="9" spans="1:10" ht="22.5" customHeight="1">
      <c r="A9" s="485" t="s">
        <v>11</v>
      </c>
      <c r="B9" s="484"/>
      <c r="C9" s="484"/>
      <c r="D9" s="484"/>
      <c r="E9" s="484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471533</v>
      </c>
      <c r="G10" s="19">
        <f>+G11+G12</f>
        <v>482284</v>
      </c>
      <c r="H10" s="19">
        <f>+H11+H12</f>
        <v>488071</v>
      </c>
    </row>
    <row r="11" spans="1:10" ht="22.5" customHeight="1">
      <c r="A11" s="486" t="s">
        <v>9</v>
      </c>
      <c r="B11" s="483"/>
      <c r="C11" s="483"/>
      <c r="D11" s="483"/>
      <c r="E11" s="487"/>
      <c r="F11" s="21">
        <v>471533</v>
      </c>
      <c r="G11" s="21">
        <v>482284</v>
      </c>
      <c r="H11" s="24">
        <v>488071</v>
      </c>
      <c r="I11" s="25"/>
      <c r="J11" s="25"/>
    </row>
    <row r="12" spans="1:10" ht="22.5" customHeight="1">
      <c r="A12" s="488" t="s">
        <v>8</v>
      </c>
      <c r="B12" s="484"/>
      <c r="C12" s="484"/>
      <c r="D12" s="484"/>
      <c r="E12" s="484"/>
      <c r="F12" s="26"/>
      <c r="G12" s="26"/>
      <c r="H12" s="24"/>
      <c r="I12" s="25"/>
      <c r="J12" s="25"/>
    </row>
    <row r="13" spans="1:10" ht="22.5" customHeight="1">
      <c r="A13" s="489" t="s">
        <v>7</v>
      </c>
      <c r="B13" s="480"/>
      <c r="C13" s="480"/>
      <c r="D13" s="480"/>
      <c r="E13" s="480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7"/>
      <c r="B14" s="490"/>
      <c r="C14" s="490"/>
      <c r="D14" s="490"/>
      <c r="E14" s="490"/>
      <c r="F14" s="491"/>
      <c r="G14" s="491"/>
      <c r="H14" s="491"/>
    </row>
    <row r="15" spans="1:10" ht="27.75" customHeight="1">
      <c r="A15" s="12"/>
      <c r="B15" s="13"/>
      <c r="C15" s="13"/>
      <c r="D15" s="14"/>
      <c r="E15" s="15"/>
      <c r="F15" s="16" t="s">
        <v>340</v>
      </c>
      <c r="G15" s="17" t="s">
        <v>341</v>
      </c>
      <c r="H15" s="17" t="s">
        <v>458</v>
      </c>
      <c r="J15" s="25"/>
    </row>
    <row r="16" spans="1:10" ht="30.75" customHeight="1">
      <c r="A16" s="492" t="s">
        <v>6</v>
      </c>
      <c r="B16" s="493"/>
      <c r="C16" s="493"/>
      <c r="D16" s="493"/>
      <c r="E16" s="494"/>
      <c r="F16" s="28"/>
      <c r="G16" s="28"/>
      <c r="H16" s="29"/>
      <c r="J16" s="25"/>
    </row>
    <row r="17" spans="1:11" ht="34.5" customHeight="1">
      <c r="A17" s="473" t="s">
        <v>5</v>
      </c>
      <c r="B17" s="474"/>
      <c r="C17" s="474"/>
      <c r="D17" s="474"/>
      <c r="E17" s="475"/>
      <c r="F17" s="30"/>
      <c r="G17" s="30"/>
      <c r="H17" s="27"/>
      <c r="J17" s="25"/>
    </row>
    <row r="18" spans="1:11" s="31" customFormat="1" ht="25.5" customHeight="1">
      <c r="A18" s="497"/>
      <c r="B18" s="490"/>
      <c r="C18" s="490"/>
      <c r="D18" s="490"/>
      <c r="E18" s="490"/>
      <c r="F18" s="491"/>
      <c r="G18" s="491"/>
      <c r="H18" s="491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340</v>
      </c>
      <c r="G19" s="17" t="s">
        <v>341</v>
      </c>
      <c r="H19" s="17" t="s">
        <v>458</v>
      </c>
      <c r="J19" s="32"/>
      <c r="K19" s="32"/>
    </row>
    <row r="20" spans="1:11" s="31" customFormat="1" ht="22.5" customHeight="1">
      <c r="A20" s="482" t="s">
        <v>4</v>
      </c>
      <c r="B20" s="483"/>
      <c r="C20" s="483"/>
      <c r="D20" s="483"/>
      <c r="E20" s="483"/>
      <c r="F20" s="26"/>
      <c r="G20" s="26"/>
      <c r="H20" s="26"/>
      <c r="J20" s="32"/>
    </row>
    <row r="21" spans="1:11" s="31" customFormat="1" ht="33.75" customHeight="1">
      <c r="A21" s="482" t="s">
        <v>3</v>
      </c>
      <c r="B21" s="483"/>
      <c r="C21" s="483"/>
      <c r="D21" s="483"/>
      <c r="E21" s="483"/>
      <c r="F21" s="26"/>
      <c r="G21" s="26"/>
      <c r="H21" s="26"/>
    </row>
    <row r="22" spans="1:11" s="31" customFormat="1" ht="22.5" customHeight="1">
      <c r="A22" s="489" t="s">
        <v>2</v>
      </c>
      <c r="B22" s="480"/>
      <c r="C22" s="480"/>
      <c r="D22" s="480"/>
      <c r="E22" s="480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97"/>
      <c r="B23" s="490"/>
      <c r="C23" s="490"/>
      <c r="D23" s="490"/>
      <c r="E23" s="490"/>
      <c r="F23" s="491"/>
      <c r="G23" s="491"/>
      <c r="H23" s="491"/>
    </row>
    <row r="24" spans="1:11" s="31" customFormat="1" ht="22.5" customHeight="1">
      <c r="A24" s="486" t="s">
        <v>1</v>
      </c>
      <c r="B24" s="483"/>
      <c r="C24" s="483"/>
      <c r="D24" s="483"/>
      <c r="E24" s="483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95" t="s">
        <v>0</v>
      </c>
      <c r="B26" s="496"/>
      <c r="C26" s="496"/>
      <c r="D26" s="496"/>
      <c r="E26" s="496"/>
      <c r="F26" s="496"/>
      <c r="G26" s="496"/>
      <c r="H26" s="496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27" zoomScaleNormal="100" zoomScaleSheetLayoutView="100" workbookViewId="0">
      <selection activeCell="G138" sqref="G138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16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500" t="s">
        <v>463</v>
      </c>
      <c r="C4" s="500"/>
      <c r="D4" s="500"/>
      <c r="E4" s="500"/>
      <c r="F4" s="500"/>
      <c r="G4" s="501"/>
    </row>
    <row r="5" spans="1:7" ht="15.75">
      <c r="B5" s="500"/>
      <c r="C5" s="500"/>
      <c r="D5" s="500"/>
      <c r="E5" s="500"/>
      <c r="F5" s="500"/>
      <c r="G5" s="501"/>
    </row>
    <row r="6" spans="1:7" ht="20.45" customHeight="1">
      <c r="B6" s="502" t="s">
        <v>17</v>
      </c>
      <c r="C6" s="503"/>
      <c r="D6" s="503"/>
      <c r="E6" s="503"/>
      <c r="F6" s="503"/>
      <c r="G6" s="503"/>
    </row>
    <row r="7" spans="1:7" ht="38.25">
      <c r="B7" s="388" t="s">
        <v>18</v>
      </c>
      <c r="C7" s="388" t="s">
        <v>19</v>
      </c>
      <c r="D7" s="389" t="s">
        <v>339</v>
      </c>
      <c r="E7" s="388" t="s">
        <v>20</v>
      </c>
      <c r="F7" s="388" t="s">
        <v>342</v>
      </c>
      <c r="G7" s="388" t="s">
        <v>464</v>
      </c>
    </row>
    <row r="8" spans="1:7" ht="24" customHeight="1">
      <c r="B8" s="390">
        <v>6</v>
      </c>
      <c r="C8" s="391" t="s">
        <v>21</v>
      </c>
      <c r="D8" s="391"/>
      <c r="E8" s="392">
        <f>E9+E33+E62+E72+E82+E79</f>
        <v>0</v>
      </c>
      <c r="F8" s="392">
        <f>F9+F33+F62+F72+F82+F79</f>
        <v>0</v>
      </c>
      <c r="G8" s="392">
        <f>G9+G33+G62+G72+G82+G79</f>
        <v>0</v>
      </c>
    </row>
    <row r="9" spans="1:7" ht="24" customHeight="1">
      <c r="A9" s="379" t="s">
        <v>22</v>
      </c>
      <c r="B9" s="390">
        <v>63</v>
      </c>
      <c r="C9" s="391" t="s">
        <v>23</v>
      </c>
      <c r="D9" s="391"/>
      <c r="E9" s="392">
        <f>E10+E13+E18+E21+E24+E27+E30</f>
        <v>0</v>
      </c>
      <c r="F9" s="392">
        <f>F10+F13+F18+F21+F24+F27+F30</f>
        <v>0</v>
      </c>
      <c r="G9" s="392">
        <f>G10+G13+G18+G21+G24+G27+G30</f>
        <v>0</v>
      </c>
    </row>
    <row r="10" spans="1:7" ht="24" customHeight="1">
      <c r="B10" s="393">
        <v>631</v>
      </c>
      <c r="C10" s="394" t="s">
        <v>24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25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26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27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28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29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30</v>
      </c>
      <c r="D16" s="394" t="s">
        <v>343</v>
      </c>
      <c r="E16" s="395"/>
      <c r="F16" s="395"/>
      <c r="G16" s="395"/>
    </row>
    <row r="17" spans="2:7" ht="24" customHeight="1">
      <c r="B17" s="393">
        <v>6324</v>
      </c>
      <c r="C17" s="394" t="s">
        <v>31</v>
      </c>
      <c r="D17" s="394" t="s">
        <v>343</v>
      </c>
      <c r="E17" s="395"/>
      <c r="F17" s="395"/>
      <c r="G17" s="395"/>
    </row>
    <row r="18" spans="2:7" ht="24" customHeight="1">
      <c r="B18" s="393">
        <v>633</v>
      </c>
      <c r="C18" s="394" t="s">
        <v>32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33</v>
      </c>
      <c r="D19" s="394" t="s">
        <v>344</v>
      </c>
      <c r="E19" s="395"/>
      <c r="F19" s="395"/>
      <c r="G19" s="395"/>
    </row>
    <row r="20" spans="2:7" ht="24" customHeight="1">
      <c r="B20" s="393">
        <v>6332</v>
      </c>
      <c r="C20" s="394" t="s">
        <v>34</v>
      </c>
      <c r="D20" s="394" t="s">
        <v>344</v>
      </c>
      <c r="E20" s="395"/>
      <c r="F20" s="395"/>
      <c r="G20" s="395"/>
    </row>
    <row r="21" spans="2:7" ht="24" customHeight="1">
      <c r="B21" s="393">
        <v>634</v>
      </c>
      <c r="C21" s="394" t="s">
        <v>35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36</v>
      </c>
      <c r="D22" s="394" t="s">
        <v>344</v>
      </c>
      <c r="E22" s="395"/>
      <c r="F22" s="395"/>
      <c r="G22" s="395"/>
    </row>
    <row r="23" spans="2:7" ht="24" customHeight="1">
      <c r="B23" s="393">
        <v>6342</v>
      </c>
      <c r="C23" s="394" t="s">
        <v>37</v>
      </c>
      <c r="D23" s="394" t="s">
        <v>344</v>
      </c>
      <c r="E23" s="395"/>
      <c r="F23" s="395"/>
      <c r="G23" s="395"/>
    </row>
    <row r="24" spans="2:7" ht="24" customHeight="1">
      <c r="B24" s="393">
        <v>635</v>
      </c>
      <c r="C24" s="394" t="s">
        <v>38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39</v>
      </c>
      <c r="D25" s="394" t="s">
        <v>344</v>
      </c>
      <c r="E25" s="395"/>
      <c r="F25" s="395"/>
      <c r="G25" s="395"/>
    </row>
    <row r="26" spans="2:7" ht="24" customHeight="1">
      <c r="B26" s="393">
        <v>6352</v>
      </c>
      <c r="C26" s="394" t="s">
        <v>40</v>
      </c>
      <c r="D26" s="394" t="s">
        <v>344</v>
      </c>
      <c r="E26" s="395"/>
      <c r="F26" s="395"/>
      <c r="G26" s="395"/>
    </row>
    <row r="27" spans="2:7" ht="24" customHeight="1">
      <c r="B27" s="390" t="s">
        <v>41</v>
      </c>
      <c r="C27" s="396" t="s">
        <v>42</v>
      </c>
      <c r="D27" s="396"/>
      <c r="E27" s="392">
        <f>SUM(E28:E29)</f>
        <v>0</v>
      </c>
      <c r="F27" s="392">
        <f>SUM(F28:F29)</f>
        <v>0</v>
      </c>
      <c r="G27" s="392">
        <f>SUM(G28:G29)</f>
        <v>0</v>
      </c>
    </row>
    <row r="28" spans="2:7" ht="24" customHeight="1">
      <c r="B28" s="393" t="s">
        <v>43</v>
      </c>
      <c r="C28" s="394" t="s">
        <v>44</v>
      </c>
      <c r="D28" s="394" t="s">
        <v>344</v>
      </c>
      <c r="E28" s="395"/>
      <c r="F28" s="395"/>
      <c r="G28" s="395"/>
    </row>
    <row r="29" spans="2:7" ht="24" customHeight="1">
      <c r="B29" s="393" t="s">
        <v>45</v>
      </c>
      <c r="C29" s="394" t="s">
        <v>46</v>
      </c>
      <c r="D29" s="394" t="s">
        <v>344</v>
      </c>
      <c r="E29" s="395"/>
      <c r="F29" s="395"/>
      <c r="G29" s="395"/>
    </row>
    <row r="30" spans="2:7" ht="24" customHeight="1">
      <c r="B30" s="393" t="s">
        <v>47</v>
      </c>
      <c r="C30" s="394" t="s">
        <v>48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49</v>
      </c>
      <c r="C31" s="394" t="s">
        <v>50</v>
      </c>
      <c r="D31" s="394" t="s">
        <v>345</v>
      </c>
      <c r="E31" s="395"/>
      <c r="F31" s="395"/>
      <c r="G31" s="395"/>
    </row>
    <row r="32" spans="2:7" ht="24" customHeight="1">
      <c r="B32" s="393" t="s">
        <v>51</v>
      </c>
      <c r="C32" s="394" t="s">
        <v>52</v>
      </c>
      <c r="D32" s="394" t="s">
        <v>345</v>
      </c>
      <c r="E32" s="395"/>
      <c r="F32" s="395"/>
      <c r="G32" s="395"/>
    </row>
    <row r="33" spans="1:7" ht="24" customHeight="1">
      <c r="A33" s="379" t="s">
        <v>53</v>
      </c>
      <c r="B33" s="390">
        <v>64</v>
      </c>
      <c r="C33" s="391" t="s">
        <v>54</v>
      </c>
      <c r="D33" s="391"/>
      <c r="E33" s="392">
        <f>E34+E42+E47+E55</f>
        <v>0</v>
      </c>
      <c r="F33" s="392">
        <f>F34+F42+F47+F55</f>
        <v>0</v>
      </c>
      <c r="G33" s="392">
        <f>G34+G42+G47+G55</f>
        <v>0</v>
      </c>
    </row>
    <row r="34" spans="1:7" ht="24" customHeight="1">
      <c r="B34" s="393">
        <v>641</v>
      </c>
      <c r="C34" s="394" t="s">
        <v>55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56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57</v>
      </c>
      <c r="D36" s="394" t="s">
        <v>239</v>
      </c>
      <c r="E36" s="395"/>
      <c r="F36" s="395"/>
      <c r="G36" s="395"/>
    </row>
    <row r="37" spans="1:7" ht="24" customHeight="1">
      <c r="B37" s="393">
        <v>6414</v>
      </c>
      <c r="C37" s="394" t="s">
        <v>58</v>
      </c>
      <c r="D37" s="394" t="s">
        <v>239</v>
      </c>
      <c r="E37" s="395"/>
      <c r="F37" s="395"/>
      <c r="G37" s="395"/>
    </row>
    <row r="38" spans="1:7" ht="24" customHeight="1">
      <c r="B38" s="393">
        <v>6415</v>
      </c>
      <c r="C38" s="394" t="s">
        <v>59</v>
      </c>
      <c r="D38" s="394" t="s">
        <v>239</v>
      </c>
      <c r="E38" s="395"/>
      <c r="F38" s="395"/>
      <c r="G38" s="395"/>
    </row>
    <row r="39" spans="1:7" ht="24" customHeight="1">
      <c r="B39" s="393">
        <v>6416</v>
      </c>
      <c r="C39" s="394" t="s">
        <v>60</v>
      </c>
      <c r="D39" s="394" t="s">
        <v>239</v>
      </c>
      <c r="E39" s="395"/>
      <c r="F39" s="395"/>
      <c r="G39" s="395"/>
    </row>
    <row r="40" spans="1:7" ht="24" customHeight="1">
      <c r="B40" s="393">
        <v>6417</v>
      </c>
      <c r="C40" s="394" t="s">
        <v>61</v>
      </c>
      <c r="D40" s="394" t="s">
        <v>239</v>
      </c>
      <c r="E40" s="395"/>
      <c r="F40" s="395"/>
      <c r="G40" s="395"/>
    </row>
    <row r="41" spans="1:7" ht="24" customHeight="1">
      <c r="B41" s="393">
        <v>6419</v>
      </c>
      <c r="C41" s="394" t="s">
        <v>62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63</v>
      </c>
      <c r="D42" s="394"/>
      <c r="E42" s="392">
        <f>SUM(E43:E46)</f>
        <v>0</v>
      </c>
      <c r="F42" s="392">
        <f>SUM(F43:F46)</f>
        <v>0</v>
      </c>
      <c r="G42" s="392">
        <f>SUM(G43:G46)</f>
        <v>0</v>
      </c>
    </row>
    <row r="43" spans="1:7" ht="24" customHeight="1">
      <c r="B43" s="393">
        <v>6422</v>
      </c>
      <c r="C43" s="394" t="s">
        <v>64</v>
      </c>
      <c r="D43" s="394" t="s">
        <v>239</v>
      </c>
      <c r="E43" s="395"/>
      <c r="F43" s="395"/>
      <c r="G43" s="395"/>
    </row>
    <row r="44" spans="1:7" ht="24" customHeight="1">
      <c r="B44" s="393">
        <v>6423</v>
      </c>
      <c r="C44" s="394" t="s">
        <v>65</v>
      </c>
      <c r="D44" s="394" t="s">
        <v>302</v>
      </c>
      <c r="E44" s="395"/>
      <c r="F44" s="395"/>
      <c r="G44" s="395"/>
    </row>
    <row r="45" spans="1:7" ht="24" customHeight="1">
      <c r="B45" s="393" t="s">
        <v>66</v>
      </c>
      <c r="C45" s="394" t="s">
        <v>67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68</v>
      </c>
      <c r="D46" s="394" t="s">
        <v>302</v>
      </c>
      <c r="E46" s="395"/>
      <c r="F46" s="395"/>
      <c r="G46" s="395"/>
    </row>
    <row r="47" spans="1:7" ht="24" customHeight="1">
      <c r="B47" s="393">
        <v>643</v>
      </c>
      <c r="C47" s="394" t="s">
        <v>69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70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71</v>
      </c>
      <c r="D49" s="397" t="s">
        <v>239</v>
      </c>
      <c r="E49" s="395"/>
      <c r="F49" s="395"/>
      <c r="G49" s="395"/>
    </row>
    <row r="50" spans="1:7" ht="24" customHeight="1">
      <c r="B50" s="393">
        <v>6433</v>
      </c>
      <c r="C50" s="397" t="s">
        <v>72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73</v>
      </c>
      <c r="D51" s="394" t="s">
        <v>239</v>
      </c>
      <c r="E51" s="395"/>
      <c r="F51" s="395"/>
      <c r="G51" s="395"/>
    </row>
    <row r="52" spans="1:7" ht="24" customHeight="1">
      <c r="B52" s="393">
        <v>6435</v>
      </c>
      <c r="C52" s="397" t="s">
        <v>74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75</v>
      </c>
      <c r="D53" s="397" t="s">
        <v>239</v>
      </c>
      <c r="E53" s="395"/>
      <c r="F53" s="395"/>
      <c r="G53" s="395"/>
    </row>
    <row r="54" spans="1:7" ht="24" customHeight="1">
      <c r="B54" s="393">
        <v>6437</v>
      </c>
      <c r="C54" s="394" t="s">
        <v>76</v>
      </c>
      <c r="D54" s="394"/>
      <c r="E54" s="395"/>
      <c r="F54" s="395"/>
      <c r="G54" s="395"/>
    </row>
    <row r="55" spans="1:7" ht="24" customHeight="1">
      <c r="B55" s="393" t="s">
        <v>77</v>
      </c>
      <c r="C55" s="394" t="s">
        <v>78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79</v>
      </c>
      <c r="C56" s="394" t="s">
        <v>80</v>
      </c>
      <c r="D56" s="394"/>
      <c r="E56" s="395"/>
      <c r="F56" s="395"/>
      <c r="G56" s="395"/>
    </row>
    <row r="57" spans="1:7" ht="24" customHeight="1">
      <c r="B57" s="393" t="s">
        <v>81</v>
      </c>
      <c r="C57" s="394" t="s">
        <v>82</v>
      </c>
      <c r="D57" s="394"/>
      <c r="E57" s="395"/>
      <c r="F57" s="395"/>
      <c r="G57" s="395"/>
    </row>
    <row r="58" spans="1:7" ht="24" customHeight="1">
      <c r="B58" s="393" t="s">
        <v>83</v>
      </c>
      <c r="C58" s="394" t="s">
        <v>84</v>
      </c>
      <c r="D58" s="394"/>
      <c r="E58" s="395"/>
      <c r="F58" s="395"/>
      <c r="G58" s="395"/>
    </row>
    <row r="59" spans="1:7" ht="24" customHeight="1">
      <c r="B59" s="393" t="s">
        <v>85</v>
      </c>
      <c r="C59" s="394" t="s">
        <v>86</v>
      </c>
      <c r="D59" s="394"/>
      <c r="E59" s="395"/>
      <c r="F59" s="395"/>
      <c r="G59" s="395"/>
    </row>
    <row r="60" spans="1:7" ht="24" customHeight="1">
      <c r="B60" s="393" t="s">
        <v>87</v>
      </c>
      <c r="C60" s="394" t="s">
        <v>88</v>
      </c>
      <c r="D60" s="394"/>
      <c r="E60" s="395"/>
      <c r="F60" s="395"/>
      <c r="G60" s="395"/>
    </row>
    <row r="61" spans="1:7" ht="24" customHeight="1">
      <c r="B61" s="393" t="s">
        <v>89</v>
      </c>
      <c r="C61" s="398" t="s">
        <v>90</v>
      </c>
      <c r="D61" s="398"/>
      <c r="E61" s="395"/>
      <c r="F61" s="395"/>
      <c r="G61" s="395"/>
    </row>
    <row r="62" spans="1:7" ht="24" customHeight="1">
      <c r="A62" s="379" t="s">
        <v>91</v>
      </c>
      <c r="B62" s="390">
        <v>65</v>
      </c>
      <c r="C62" s="391" t="s">
        <v>92</v>
      </c>
      <c r="D62" s="391"/>
      <c r="E62" s="392">
        <f>E63+E68</f>
        <v>0</v>
      </c>
      <c r="F62" s="392">
        <f>F63+F68</f>
        <v>0</v>
      </c>
      <c r="G62" s="392">
        <f>G63+G68</f>
        <v>0</v>
      </c>
    </row>
    <row r="63" spans="1:7" ht="24" customHeight="1">
      <c r="B63" s="393">
        <v>651</v>
      </c>
      <c r="C63" s="394" t="s">
        <v>93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94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95</v>
      </c>
      <c r="D65" s="394" t="s">
        <v>239</v>
      </c>
      <c r="E65" s="395"/>
      <c r="F65" s="395"/>
      <c r="G65" s="395"/>
    </row>
    <row r="66" spans="1:7" ht="24" customHeight="1">
      <c r="B66" s="393">
        <v>6513</v>
      </c>
      <c r="C66" s="394" t="s">
        <v>96</v>
      </c>
      <c r="D66" s="394" t="s">
        <v>239</v>
      </c>
      <c r="E66" s="395"/>
      <c r="F66" s="395"/>
      <c r="G66" s="395"/>
    </row>
    <row r="67" spans="1:7" ht="24" customHeight="1">
      <c r="B67" s="393">
        <v>6514</v>
      </c>
      <c r="C67" s="394" t="s">
        <v>97</v>
      </c>
      <c r="D67" s="394" t="s">
        <v>302</v>
      </c>
      <c r="E67" s="395"/>
      <c r="F67" s="395"/>
      <c r="G67" s="395"/>
    </row>
    <row r="68" spans="1:7" ht="24" customHeight="1">
      <c r="B68" s="393">
        <v>652</v>
      </c>
      <c r="C68" s="394" t="s">
        <v>98</v>
      </c>
      <c r="D68" s="394"/>
      <c r="E68" s="392">
        <f>SUM(E69:E71)</f>
        <v>0</v>
      </c>
      <c r="F68" s="392">
        <f>SUM(F69:F71)</f>
        <v>0</v>
      </c>
      <c r="G68" s="392">
        <f>SUM(G69:G71)</f>
        <v>0</v>
      </c>
    </row>
    <row r="69" spans="1:7" ht="24" customHeight="1">
      <c r="B69" s="393">
        <v>6526</v>
      </c>
      <c r="C69" s="394" t="s">
        <v>99</v>
      </c>
      <c r="D69" s="394" t="s">
        <v>239</v>
      </c>
      <c r="E69" s="395"/>
      <c r="F69" s="395"/>
      <c r="G69" s="395"/>
    </row>
    <row r="70" spans="1:7" ht="24" customHeight="1">
      <c r="B70" s="393" t="s">
        <v>100</v>
      </c>
      <c r="C70" s="394" t="s">
        <v>101</v>
      </c>
      <c r="D70" s="394" t="s">
        <v>239</v>
      </c>
      <c r="E70" s="395"/>
      <c r="F70" s="395"/>
      <c r="G70" s="395"/>
    </row>
    <row r="71" spans="1:7" ht="24" customHeight="1">
      <c r="B71" s="393" t="s">
        <v>102</v>
      </c>
      <c r="C71" s="394" t="s">
        <v>103</v>
      </c>
      <c r="D71" s="394"/>
      <c r="E71" s="395"/>
      <c r="F71" s="395"/>
      <c r="G71" s="395"/>
    </row>
    <row r="72" spans="1:7" ht="24" customHeight="1">
      <c r="A72" s="379" t="s">
        <v>104</v>
      </c>
      <c r="B72" s="390">
        <v>66</v>
      </c>
      <c r="C72" s="399" t="s">
        <v>105</v>
      </c>
      <c r="D72" s="399"/>
      <c r="E72" s="392">
        <f>E73+E76</f>
        <v>0</v>
      </c>
      <c r="F72" s="392">
        <f>F73+F76</f>
        <v>0</v>
      </c>
      <c r="G72" s="392">
        <f>G73+G76</f>
        <v>0</v>
      </c>
    </row>
    <row r="73" spans="1:7" ht="24" customHeight="1">
      <c r="B73" s="393">
        <v>661</v>
      </c>
      <c r="C73" s="394" t="s">
        <v>106</v>
      </c>
      <c r="D73" s="394"/>
      <c r="E73" s="392">
        <f>SUM(E74:E75)</f>
        <v>0</v>
      </c>
      <c r="F73" s="392">
        <f>SUM(F74:F75)</f>
        <v>0</v>
      </c>
      <c r="G73" s="392">
        <f>SUM(G74:G75)</f>
        <v>0</v>
      </c>
    </row>
    <row r="74" spans="1:7" ht="24" customHeight="1">
      <c r="B74" s="393">
        <v>6614</v>
      </c>
      <c r="C74" s="394" t="s">
        <v>107</v>
      </c>
      <c r="D74" s="394" t="s">
        <v>203</v>
      </c>
      <c r="E74" s="395"/>
      <c r="F74" s="395"/>
      <c r="G74" s="395"/>
    </row>
    <row r="75" spans="1:7" ht="24" customHeight="1">
      <c r="B75" s="393">
        <v>6615</v>
      </c>
      <c r="C75" s="394" t="s">
        <v>108</v>
      </c>
      <c r="D75" s="394" t="s">
        <v>203</v>
      </c>
      <c r="E75" s="395"/>
      <c r="F75" s="395"/>
      <c r="G75" s="395"/>
    </row>
    <row r="76" spans="1:7" ht="24" customHeight="1">
      <c r="B76" s="393">
        <v>663</v>
      </c>
      <c r="C76" s="398" t="s">
        <v>109</v>
      </c>
      <c r="D76" s="398"/>
      <c r="E76" s="392">
        <f>SUM(E77:E78)</f>
        <v>0</v>
      </c>
      <c r="F76" s="392">
        <f>SUM(F77:F78)</f>
        <v>0</v>
      </c>
      <c r="G76" s="392">
        <f>SUM(G77:G78)</f>
        <v>0</v>
      </c>
    </row>
    <row r="77" spans="1:7" ht="24" customHeight="1">
      <c r="B77" s="393">
        <v>6631</v>
      </c>
      <c r="C77" s="394" t="s">
        <v>110</v>
      </c>
      <c r="D77" s="394" t="s">
        <v>346</v>
      </c>
      <c r="E77" s="395"/>
      <c r="F77" s="395"/>
      <c r="G77" s="395"/>
    </row>
    <row r="78" spans="1:7" ht="24" customHeight="1">
      <c r="B78" s="393">
        <v>6632</v>
      </c>
      <c r="C78" s="398" t="s">
        <v>111</v>
      </c>
      <c r="D78" s="398" t="s">
        <v>346</v>
      </c>
      <c r="E78" s="395"/>
      <c r="F78" s="395"/>
      <c r="G78" s="395"/>
    </row>
    <row r="79" spans="1:7" ht="24" customHeight="1">
      <c r="A79" s="379"/>
      <c r="B79" s="390" t="s">
        <v>112</v>
      </c>
      <c r="C79" s="396" t="s">
        <v>113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114</v>
      </c>
      <c r="B80" s="393" t="s">
        <v>115</v>
      </c>
      <c r="C80" s="398" t="s">
        <v>116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117</v>
      </c>
      <c r="C81" s="398" t="s">
        <v>116</v>
      </c>
      <c r="D81" s="398" t="s">
        <v>302</v>
      </c>
      <c r="E81" s="395"/>
      <c r="F81" s="395"/>
      <c r="G81" s="395"/>
    </row>
    <row r="82" spans="1:7" ht="24" customHeight="1">
      <c r="A82" s="379" t="s">
        <v>118</v>
      </c>
      <c r="B82" s="390">
        <v>68</v>
      </c>
      <c r="C82" s="391" t="s">
        <v>119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120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121</v>
      </c>
      <c r="D84" s="394" t="s">
        <v>239</v>
      </c>
      <c r="E84" s="395"/>
      <c r="F84" s="395"/>
      <c r="G84" s="395"/>
    </row>
    <row r="85" spans="1:7" ht="24" customHeight="1">
      <c r="B85" s="390">
        <v>7</v>
      </c>
      <c r="C85" s="391" t="s">
        <v>122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123</v>
      </c>
      <c r="B86" s="390">
        <v>72</v>
      </c>
      <c r="C86" s="396" t="s">
        <v>124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125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126</v>
      </c>
      <c r="D88" s="394" t="s">
        <v>239</v>
      </c>
      <c r="E88" s="395"/>
      <c r="F88" s="395"/>
      <c r="G88" s="395"/>
    </row>
    <row r="89" spans="1:7" ht="24" customHeight="1">
      <c r="B89" s="393">
        <v>7212</v>
      </c>
      <c r="C89" s="394" t="s">
        <v>127</v>
      </c>
      <c r="D89" s="394" t="s">
        <v>239</v>
      </c>
      <c r="E89" s="395"/>
      <c r="F89" s="395"/>
      <c r="G89" s="395"/>
    </row>
    <row r="90" spans="1:7" ht="24" customHeight="1">
      <c r="B90" s="393">
        <v>7214</v>
      </c>
      <c r="C90" s="394" t="s">
        <v>128</v>
      </c>
      <c r="D90" s="394" t="s">
        <v>239</v>
      </c>
      <c r="E90" s="395"/>
      <c r="F90" s="395"/>
      <c r="G90" s="395"/>
    </row>
    <row r="91" spans="1:7" ht="24" customHeight="1">
      <c r="B91" s="393">
        <v>722</v>
      </c>
      <c r="C91" s="394" t="s">
        <v>129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130</v>
      </c>
      <c r="D92" s="394" t="s">
        <v>239</v>
      </c>
      <c r="E92" s="395"/>
      <c r="F92" s="395"/>
      <c r="G92" s="395"/>
    </row>
    <row r="93" spans="1:7" ht="24" customHeight="1">
      <c r="B93" s="393">
        <v>7222</v>
      </c>
      <c r="C93" s="394" t="s">
        <v>131</v>
      </c>
      <c r="D93" s="394" t="s">
        <v>239</v>
      </c>
      <c r="E93" s="395"/>
      <c r="F93" s="395"/>
      <c r="G93" s="395"/>
    </row>
    <row r="94" spans="1:7" ht="24" customHeight="1">
      <c r="B94" s="393">
        <v>7223</v>
      </c>
      <c r="C94" s="394" t="s">
        <v>132</v>
      </c>
      <c r="D94" s="394" t="s">
        <v>239</v>
      </c>
      <c r="E94" s="395"/>
      <c r="F94" s="395"/>
      <c r="G94" s="395"/>
    </row>
    <row r="95" spans="1:7" ht="24" customHeight="1">
      <c r="B95" s="393">
        <v>7224</v>
      </c>
      <c r="C95" s="394" t="s">
        <v>133</v>
      </c>
      <c r="D95" s="394" t="s">
        <v>239</v>
      </c>
      <c r="E95" s="395"/>
      <c r="F95" s="395"/>
      <c r="G95" s="395"/>
    </row>
    <row r="96" spans="1:7" ht="24" customHeight="1">
      <c r="B96" s="393">
        <v>7225</v>
      </c>
      <c r="C96" s="394" t="s">
        <v>134</v>
      </c>
      <c r="D96" s="394" t="s">
        <v>239</v>
      </c>
      <c r="E96" s="395"/>
      <c r="F96" s="395"/>
      <c r="G96" s="395"/>
    </row>
    <row r="97" spans="1:7" ht="24" customHeight="1">
      <c r="B97" s="393">
        <v>7226</v>
      </c>
      <c r="C97" s="394" t="s">
        <v>135</v>
      </c>
      <c r="D97" s="394" t="s">
        <v>239</v>
      </c>
      <c r="E97" s="395"/>
      <c r="F97" s="395"/>
      <c r="G97" s="395"/>
    </row>
    <row r="98" spans="1:7" ht="24" customHeight="1">
      <c r="B98" s="393">
        <v>7227</v>
      </c>
      <c r="C98" s="394" t="s">
        <v>136</v>
      </c>
      <c r="D98" s="394" t="s">
        <v>239</v>
      </c>
      <c r="E98" s="395"/>
      <c r="F98" s="395"/>
      <c r="G98" s="395"/>
    </row>
    <row r="99" spans="1:7" ht="24" customHeight="1">
      <c r="B99" s="393">
        <v>723</v>
      </c>
      <c r="C99" s="398" t="s">
        <v>137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138</v>
      </c>
      <c r="D100" s="394" t="s">
        <v>239</v>
      </c>
      <c r="E100" s="395"/>
      <c r="F100" s="395"/>
      <c r="G100" s="395"/>
    </row>
    <row r="101" spans="1:7" ht="24" customHeight="1">
      <c r="B101" s="393">
        <v>724</v>
      </c>
      <c r="C101" s="398" t="s">
        <v>139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140</v>
      </c>
      <c r="D102" s="394" t="s">
        <v>239</v>
      </c>
      <c r="E102" s="395"/>
      <c r="F102" s="395"/>
      <c r="G102" s="395"/>
    </row>
    <row r="103" spans="1:7" ht="24" customHeight="1">
      <c r="B103" s="393">
        <v>7242</v>
      </c>
      <c r="C103" s="394" t="s">
        <v>141</v>
      </c>
      <c r="D103" s="394" t="s">
        <v>239</v>
      </c>
      <c r="E103" s="395"/>
      <c r="F103" s="395"/>
      <c r="G103" s="395"/>
    </row>
    <row r="104" spans="1:7" ht="24" customHeight="1">
      <c r="B104" s="393">
        <v>7243</v>
      </c>
      <c r="C104" s="394" t="s">
        <v>142</v>
      </c>
      <c r="D104" s="394" t="s">
        <v>239</v>
      </c>
      <c r="E104" s="395"/>
      <c r="F104" s="395"/>
      <c r="G104" s="395"/>
    </row>
    <row r="105" spans="1:7" ht="24" customHeight="1">
      <c r="B105" s="393">
        <v>7244</v>
      </c>
      <c r="C105" s="394" t="s">
        <v>143</v>
      </c>
      <c r="D105" s="394" t="s">
        <v>239</v>
      </c>
      <c r="E105" s="395"/>
      <c r="F105" s="395"/>
      <c r="G105" s="395"/>
    </row>
    <row r="106" spans="1:7" ht="24" customHeight="1">
      <c r="B106" s="393">
        <v>726</v>
      </c>
      <c r="C106" s="394" t="s">
        <v>144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145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146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147</v>
      </c>
      <c r="D109" s="394" t="s">
        <v>239</v>
      </c>
      <c r="E109" s="395"/>
      <c r="F109" s="395"/>
      <c r="G109" s="395"/>
    </row>
    <row r="110" spans="1:7" ht="24" customHeight="1">
      <c r="A110" s="379" t="s">
        <v>148</v>
      </c>
      <c r="B110" s="390">
        <v>73</v>
      </c>
      <c r="C110" s="391" t="s">
        <v>149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149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150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151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152</v>
      </c>
      <c r="B114" s="390" t="s">
        <v>153</v>
      </c>
      <c r="C114" s="400" t="s">
        <v>154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155</v>
      </c>
      <c r="C115" s="401" t="s">
        <v>156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157</v>
      </c>
      <c r="C116" s="401" t="s">
        <v>158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159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160</v>
      </c>
      <c r="D118" s="403"/>
      <c r="E118" s="395"/>
      <c r="F118" s="395"/>
      <c r="G118" s="395"/>
      <c r="H118" s="378"/>
    </row>
    <row r="119" spans="1:8" ht="24" customHeight="1">
      <c r="B119" s="393" t="s">
        <v>161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162</v>
      </c>
      <c r="B121" s="405">
        <v>83</v>
      </c>
      <c r="C121" s="406" t="s">
        <v>163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164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165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166</v>
      </c>
      <c r="B124" s="390">
        <v>84</v>
      </c>
      <c r="C124" s="391" t="s">
        <v>167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168</v>
      </c>
      <c r="C125" s="407" t="s">
        <v>169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170</v>
      </c>
      <c r="C126" s="407" t="s">
        <v>171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172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173</v>
      </c>
      <c r="D128" s="394" t="s">
        <v>153</v>
      </c>
      <c r="E128" s="395"/>
      <c r="F128" s="395"/>
      <c r="G128" s="395"/>
    </row>
    <row r="129" spans="1:10" ht="24" customHeight="1">
      <c r="B129" s="393">
        <v>8444</v>
      </c>
      <c r="C129" s="394" t="s">
        <v>174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175</v>
      </c>
      <c r="D130" s="394" t="s">
        <v>153</v>
      </c>
      <c r="E130" s="395"/>
      <c r="F130" s="395"/>
      <c r="G130" s="395"/>
    </row>
    <row r="131" spans="1:10" ht="24" customHeight="1">
      <c r="B131" s="393" t="s">
        <v>176</v>
      </c>
      <c r="C131" s="394" t="s">
        <v>177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178</v>
      </c>
      <c r="C132" s="394" t="s">
        <v>179</v>
      </c>
      <c r="D132" s="394" t="s">
        <v>153</v>
      </c>
      <c r="E132" s="395"/>
      <c r="F132" s="395"/>
      <c r="G132" s="395"/>
    </row>
    <row r="133" spans="1:10" ht="24" customHeight="1">
      <c r="B133" s="498" t="s">
        <v>180</v>
      </c>
      <c r="C133" s="499"/>
      <c r="D133" s="408"/>
      <c r="E133" s="392">
        <f>E113+E85+E8</f>
        <v>0</v>
      </c>
      <c r="F133" s="392">
        <f>F113+F85+F8</f>
        <v>0</v>
      </c>
      <c r="G133" s="392">
        <f>G113+G85+G8</f>
        <v>0</v>
      </c>
      <c r="J133" s="378"/>
    </row>
    <row r="134" spans="1:10" ht="24" customHeight="1">
      <c r="B134" s="502" t="s">
        <v>182</v>
      </c>
      <c r="C134" s="503"/>
      <c r="D134" s="503"/>
      <c r="E134" s="503"/>
      <c r="F134" s="503"/>
      <c r="G134" s="503"/>
    </row>
    <row r="135" spans="1:10" ht="24" customHeight="1">
      <c r="B135" s="393" t="s">
        <v>112</v>
      </c>
      <c r="C135" s="396" t="s">
        <v>113</v>
      </c>
      <c r="D135" s="396"/>
      <c r="E135" s="392">
        <f>SUM(E136)</f>
        <v>471533</v>
      </c>
      <c r="F135" s="392">
        <f>SUM(F136)</f>
        <v>482284</v>
      </c>
      <c r="G135" s="392">
        <f>SUM(G136)</f>
        <v>488071</v>
      </c>
    </row>
    <row r="136" spans="1:10" ht="24" customHeight="1">
      <c r="A136" s="379" t="s">
        <v>181</v>
      </c>
      <c r="B136" s="393" t="s">
        <v>184</v>
      </c>
      <c r="C136" s="398" t="s">
        <v>185</v>
      </c>
      <c r="D136" s="398"/>
      <c r="E136" s="392">
        <f>SUM(E137:E139)</f>
        <v>471533</v>
      </c>
      <c r="F136" s="392">
        <f>SUM(F137:F139)</f>
        <v>482284</v>
      </c>
      <c r="G136" s="392">
        <f>SUM(G137:G139)</f>
        <v>488071</v>
      </c>
    </row>
    <row r="137" spans="1:10" ht="24" customHeight="1">
      <c r="B137" s="393" t="s">
        <v>186</v>
      </c>
      <c r="C137" s="398" t="s">
        <v>187</v>
      </c>
      <c r="D137" s="398" t="s">
        <v>239</v>
      </c>
      <c r="E137" s="395">
        <v>471533</v>
      </c>
      <c r="F137" s="395">
        <v>482284</v>
      </c>
      <c r="G137" s="395">
        <v>488071</v>
      </c>
    </row>
    <row r="138" spans="1:10" ht="24" customHeight="1">
      <c r="B138" s="393" t="s">
        <v>188</v>
      </c>
      <c r="C138" s="398" t="s">
        <v>189</v>
      </c>
      <c r="D138" s="398" t="s">
        <v>239</v>
      </c>
      <c r="E138" s="395"/>
      <c r="F138" s="395"/>
      <c r="G138" s="395"/>
    </row>
    <row r="139" spans="1:10" ht="24" customHeight="1">
      <c r="B139" s="393" t="s">
        <v>190</v>
      </c>
      <c r="C139" s="398" t="s">
        <v>191</v>
      </c>
      <c r="D139" s="398" t="s">
        <v>239</v>
      </c>
      <c r="E139" s="395"/>
      <c r="F139" s="395"/>
      <c r="G139" s="395"/>
    </row>
    <row r="140" spans="1:10" ht="24" customHeight="1">
      <c r="B140" s="498" t="s">
        <v>192</v>
      </c>
      <c r="C140" s="499"/>
      <c r="D140" s="408"/>
      <c r="E140" s="392">
        <f>E135</f>
        <v>471533</v>
      </c>
      <c r="F140" s="392">
        <f>F135</f>
        <v>482284</v>
      </c>
      <c r="G140" s="392">
        <f>G135</f>
        <v>488071</v>
      </c>
      <c r="J140" s="378"/>
    </row>
    <row r="141" spans="1:10" ht="24" customHeight="1">
      <c r="B141" s="498" t="s">
        <v>193</v>
      </c>
      <c r="C141" s="499"/>
      <c r="D141" s="408"/>
      <c r="E141" s="392">
        <f>E133+E140</f>
        <v>471533</v>
      </c>
      <c r="F141" s="392">
        <f>F133+F140</f>
        <v>482284</v>
      </c>
      <c r="G141" s="392">
        <f>G133+G140</f>
        <v>488071</v>
      </c>
      <c r="J141" s="378"/>
    </row>
    <row r="142" spans="1:10" ht="24" customHeight="1">
      <c r="A142" s="504" t="s">
        <v>183</v>
      </c>
      <c r="B142" s="506" t="s">
        <v>465</v>
      </c>
      <c r="C142" s="507"/>
      <c r="D142" s="408"/>
      <c r="E142" s="409"/>
      <c r="F142" s="409"/>
      <c r="G142" s="409"/>
    </row>
    <row r="143" spans="1:10" ht="24" customHeight="1">
      <c r="A143" s="505"/>
      <c r="B143" s="506" t="s">
        <v>466</v>
      </c>
      <c r="C143" s="507"/>
      <c r="D143" s="408"/>
      <c r="E143" s="409"/>
      <c r="F143" s="409"/>
      <c r="G143" s="409"/>
    </row>
    <row r="144" spans="1:10" ht="21" customHeight="1">
      <c r="B144" s="506" t="s">
        <v>467</v>
      </c>
      <c r="C144" s="507"/>
      <c r="D144" s="377"/>
      <c r="E144" s="376">
        <f>E141+E142+E143</f>
        <v>471533</v>
      </c>
      <c r="F144" s="376">
        <f>F141+F142+F143</f>
        <v>482284</v>
      </c>
      <c r="G144" s="376">
        <f>G141+G142+G143</f>
        <v>488071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zoomScale="85" zoomScaleNormal="85" zoomScaleSheetLayoutView="73" workbookViewId="0">
      <pane xSplit="5" ySplit="12" topLeftCell="I162" activePane="bottomRight" state="frozen"/>
      <selection pane="topRight" activeCell="F1" sqref="F1"/>
      <selection pane="bottomLeft" activeCell="A13" sqref="A13"/>
      <selection pane="bottomRight" activeCell="R169" sqref="R169:T169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08" t="s">
        <v>328</v>
      </c>
      <c r="R1" s="509"/>
      <c r="S1" s="510"/>
    </row>
    <row r="2" spans="1:20" s="113" customFormat="1" ht="21" customHeight="1">
      <c r="A2" s="523" t="s">
        <v>436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20" s="119" customFormat="1" ht="20.25" customHeight="1" thickBot="1">
      <c r="A3" s="114" t="s">
        <v>475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476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196</v>
      </c>
      <c r="B5" s="121"/>
      <c r="C5" s="122"/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24" t="s">
        <v>197</v>
      </c>
      <c r="B7" s="526" t="s">
        <v>437</v>
      </c>
      <c r="C7" s="528" t="s">
        <v>198</v>
      </c>
      <c r="D7" s="530" t="s">
        <v>459</v>
      </c>
      <c r="E7" s="551" t="s">
        <v>199</v>
      </c>
      <c r="F7" s="532" t="s">
        <v>438</v>
      </c>
      <c r="G7" s="547" t="s">
        <v>461</v>
      </c>
      <c r="H7" s="549" t="s">
        <v>439</v>
      </c>
      <c r="I7" s="515" t="s">
        <v>347</v>
      </c>
      <c r="J7" s="515" t="s">
        <v>348</v>
      </c>
      <c r="K7" s="515" t="s">
        <v>349</v>
      </c>
      <c r="L7" s="515" t="s">
        <v>350</v>
      </c>
      <c r="M7" s="515" t="s">
        <v>351</v>
      </c>
      <c r="N7" s="515" t="s">
        <v>352</v>
      </c>
      <c r="O7" s="515" t="s">
        <v>353</v>
      </c>
      <c r="P7" s="515" t="s">
        <v>354</v>
      </c>
      <c r="Q7" s="517" t="s">
        <v>454</v>
      </c>
      <c r="R7" s="519" t="s">
        <v>440</v>
      </c>
      <c r="S7" s="521" t="s">
        <v>355</v>
      </c>
      <c r="T7" s="543" t="s">
        <v>441</v>
      </c>
    </row>
    <row r="8" spans="1:20" s="129" customFormat="1" ht="134.25" customHeight="1" thickBot="1">
      <c r="A8" s="525"/>
      <c r="B8" s="527"/>
      <c r="C8" s="529"/>
      <c r="D8" s="531"/>
      <c r="E8" s="552"/>
      <c r="F8" s="533"/>
      <c r="G8" s="548"/>
      <c r="H8" s="550"/>
      <c r="I8" s="516"/>
      <c r="J8" s="516"/>
      <c r="K8" s="516"/>
      <c r="L8" s="516"/>
      <c r="M8" s="516"/>
      <c r="N8" s="516"/>
      <c r="O8" s="516"/>
      <c r="P8" s="516"/>
      <c r="Q8" s="518"/>
      <c r="R8" s="520"/>
      <c r="S8" s="522"/>
      <c r="T8" s="544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442</v>
      </c>
      <c r="G9" s="130" t="s">
        <v>181</v>
      </c>
      <c r="H9" s="131"/>
      <c r="I9" s="132" t="s">
        <v>22</v>
      </c>
      <c r="J9" s="132" t="s">
        <v>53</v>
      </c>
      <c r="K9" s="132" t="s">
        <v>91</v>
      </c>
      <c r="L9" s="132" t="s">
        <v>104</v>
      </c>
      <c r="M9" s="132" t="s">
        <v>114</v>
      </c>
      <c r="N9" s="132" t="s">
        <v>118</v>
      </c>
      <c r="O9" s="132" t="s">
        <v>200</v>
      </c>
      <c r="P9" s="132" t="s">
        <v>201</v>
      </c>
      <c r="Q9" s="545" t="s">
        <v>183</v>
      </c>
      <c r="R9" s="546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470</v>
      </c>
      <c r="F10" s="133">
        <v>5</v>
      </c>
      <c r="G10" s="134">
        <v>6</v>
      </c>
      <c r="H10" s="134" t="s">
        <v>443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460</v>
      </c>
      <c r="D12" s="385">
        <f t="shared" ref="D12:T12" si="0">D14+D27+D70</f>
        <v>256186000</v>
      </c>
      <c r="E12" s="385">
        <f t="shared" si="0"/>
        <v>471533.04</v>
      </c>
      <c r="F12" s="242">
        <f t="shared" si="0"/>
        <v>0</v>
      </c>
      <c r="G12" s="305">
        <f t="shared" si="0"/>
        <v>471533.04</v>
      </c>
      <c r="H12" s="305">
        <f t="shared" si="0"/>
        <v>0</v>
      </c>
      <c r="I12" s="305">
        <f t="shared" si="0"/>
        <v>0</v>
      </c>
      <c r="J12" s="305">
        <f t="shared" si="0"/>
        <v>0</v>
      </c>
      <c r="K12" s="305">
        <f t="shared" si="0"/>
        <v>0</v>
      </c>
      <c r="L12" s="305">
        <f t="shared" si="0"/>
        <v>0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0</v>
      </c>
      <c r="R12" s="242">
        <f t="shared" si="0"/>
        <v>0</v>
      </c>
      <c r="S12" s="280">
        <f t="shared" si="0"/>
        <v>482283.99331199995</v>
      </c>
      <c r="T12" s="305">
        <f t="shared" si="0"/>
        <v>488071.40123174404</v>
      </c>
    </row>
    <row r="13" spans="1:20" s="387" customFormat="1" ht="16.5" customHeight="1">
      <c r="A13" s="535" t="s">
        <v>303</v>
      </c>
      <c r="B13" s="536"/>
      <c r="C13" s="537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203</v>
      </c>
      <c r="C14" s="311" t="s">
        <v>204</v>
      </c>
      <c r="D14" s="277">
        <f>D15+D18+D20</f>
        <v>0</v>
      </c>
      <c r="E14" s="313">
        <f>E15+E18+E20</f>
        <v>0</v>
      </c>
      <c r="F14" s="225">
        <f>F15+F18+F20</f>
        <v>0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0</v>
      </c>
      <c r="T14" s="312">
        <f t="shared" si="1"/>
        <v>0</v>
      </c>
    </row>
    <row r="15" spans="1:20" s="141" customFormat="1" ht="18" customHeight="1">
      <c r="A15" s="314"/>
      <c r="B15" s="315" t="s">
        <v>205</v>
      </c>
      <c r="C15" s="316" t="s">
        <v>444</v>
      </c>
      <c r="D15" s="247">
        <f t="shared" ref="D15" si="2">SUM(D16)</f>
        <v>0</v>
      </c>
      <c r="E15" s="247">
        <f>SUM(E16:E17)</f>
        <v>0</v>
      </c>
      <c r="F15" s="142">
        <f>SUM(F16:F17)</f>
        <v>0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0</v>
      </c>
      <c r="T15" s="317">
        <f>SUM(T16:T17)</f>
        <v>0</v>
      </c>
    </row>
    <row r="16" spans="1:20" s="141" customFormat="1" ht="15.75" customHeight="1">
      <c r="A16" s="318"/>
      <c r="B16" s="319" t="s">
        <v>207</v>
      </c>
      <c r="C16" s="320" t="s">
        <v>208</v>
      </c>
      <c r="D16" s="278"/>
      <c r="E16" s="278">
        <f>SUM(F16)</f>
        <v>0</v>
      </c>
      <c r="F16" s="143">
        <v>0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/>
      <c r="T16" s="321"/>
    </row>
    <row r="17" spans="1:32" s="141" customFormat="1" ht="15.75" customHeight="1">
      <c r="A17" s="318"/>
      <c r="B17" s="319" t="s">
        <v>472</v>
      </c>
      <c r="C17" s="320" t="s">
        <v>473</v>
      </c>
      <c r="D17" s="278"/>
      <c r="E17" s="278">
        <f>SUM(F17)</f>
        <v>0</v>
      </c>
      <c r="F17" s="321">
        <v>0</v>
      </c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/>
      <c r="T17" s="321"/>
    </row>
    <row r="18" spans="1:32" s="141" customFormat="1" ht="15.75" customHeight="1">
      <c r="A18" s="227"/>
      <c r="B18" s="228">
        <v>312</v>
      </c>
      <c r="C18" s="229" t="s">
        <v>209</v>
      </c>
      <c r="D18" s="247">
        <f t="shared" ref="D18:T18" si="3">SUM(D19)</f>
        <v>0</v>
      </c>
      <c r="E18" s="247">
        <f>SUM(E19)</f>
        <v>0</v>
      </c>
      <c r="F18" s="142">
        <f t="shared" si="3"/>
        <v>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0</v>
      </c>
      <c r="T18" s="317">
        <f t="shared" si="3"/>
        <v>0</v>
      </c>
    </row>
    <row r="19" spans="1:32" s="141" customFormat="1" ht="15.75" customHeight="1">
      <c r="A19" s="318"/>
      <c r="B19" s="319" t="s">
        <v>211</v>
      </c>
      <c r="C19" s="322" t="s">
        <v>212</v>
      </c>
      <c r="D19" s="278"/>
      <c r="E19" s="278">
        <f>SUM(F19)</f>
        <v>0</v>
      </c>
      <c r="F19" s="143">
        <v>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/>
      <c r="T19" s="321"/>
    </row>
    <row r="20" spans="1:32" s="141" customFormat="1" ht="15.75" customHeight="1">
      <c r="A20" s="227"/>
      <c r="B20" s="228">
        <v>313</v>
      </c>
      <c r="C20" s="229" t="s">
        <v>213</v>
      </c>
      <c r="D20" s="247">
        <f>SUM(D21:D21)</f>
        <v>0</v>
      </c>
      <c r="E20" s="247">
        <f>SUM(E21:E21)</f>
        <v>0</v>
      </c>
      <c r="F20" s="142">
        <f>SUM(F21:F21)</f>
        <v>0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0</v>
      </c>
      <c r="T20" s="317">
        <f>SUM(T21:T21)</f>
        <v>0</v>
      </c>
    </row>
    <row r="21" spans="1:32" s="141" customFormat="1" ht="15.75" customHeight="1">
      <c r="A21" s="318"/>
      <c r="B21" s="319" t="s">
        <v>214</v>
      </c>
      <c r="C21" s="322" t="s">
        <v>215</v>
      </c>
      <c r="D21" s="279"/>
      <c r="E21" s="278">
        <f>SUM(F21)</f>
        <v>0</v>
      </c>
      <c r="F21" s="144">
        <v>0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/>
      <c r="T21" s="323"/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202</v>
      </c>
      <c r="C23" s="311" t="s">
        <v>9</v>
      </c>
      <c r="D23" s="327">
        <f>D29+D67</f>
        <v>213385174</v>
      </c>
      <c r="E23" s="327"/>
      <c r="F23" s="146"/>
      <c r="G23" s="145">
        <f>G29+G67</f>
        <v>471533.04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216</v>
      </c>
      <c r="C24" s="311" t="s">
        <v>8</v>
      </c>
      <c r="D24" s="327">
        <f>D59+D68</f>
        <v>42800826</v>
      </c>
      <c r="E24" s="327"/>
      <c r="F24" s="146"/>
      <c r="G24" s="145">
        <f>G59+G68</f>
        <v>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471533.04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38" t="s">
        <v>304</v>
      </c>
      <c r="B27" s="539"/>
      <c r="C27" s="539"/>
      <c r="D27" s="331">
        <f>SUM(D28+D58)</f>
        <v>118139000</v>
      </c>
      <c r="E27" s="331">
        <f>SUM(E28+E58)</f>
        <v>471533.04</v>
      </c>
      <c r="F27" s="150">
        <f t="shared" ref="F27:T27" si="4">SUM(F28+F58)</f>
        <v>0</v>
      </c>
      <c r="G27" s="150">
        <f t="shared" si="4"/>
        <v>471533.04</v>
      </c>
      <c r="H27" s="150">
        <f t="shared" si="4"/>
        <v>0</v>
      </c>
      <c r="I27" s="150">
        <f t="shared" si="4"/>
        <v>0</v>
      </c>
      <c r="J27" s="150">
        <f t="shared" si="4"/>
        <v>0</v>
      </c>
      <c r="K27" s="150">
        <f t="shared" si="4"/>
        <v>0</v>
      </c>
      <c r="L27" s="150">
        <f t="shared" si="4"/>
        <v>0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0</v>
      </c>
      <c r="R27" s="150">
        <f t="shared" si="4"/>
        <v>0</v>
      </c>
      <c r="S27" s="264">
        <f t="shared" si="4"/>
        <v>482283.99331199995</v>
      </c>
      <c r="T27" s="331">
        <f t="shared" si="4"/>
        <v>488071.40123174404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40" t="s">
        <v>305</v>
      </c>
      <c r="B28" s="541"/>
      <c r="C28" s="541"/>
      <c r="D28" s="281">
        <f t="shared" ref="D28:T28" si="5">SUM(D30+D33+D38+D48+D53)</f>
        <v>94588174</v>
      </c>
      <c r="E28" s="331">
        <f>SUM(E30+E33+E38+E48+E53)</f>
        <v>471533.04</v>
      </c>
      <c r="F28" s="463">
        <f t="shared" si="5"/>
        <v>0</v>
      </c>
      <c r="G28" s="463">
        <f t="shared" si="5"/>
        <v>471533.04</v>
      </c>
      <c r="H28" s="463">
        <f t="shared" si="5"/>
        <v>0</v>
      </c>
      <c r="I28" s="463">
        <f t="shared" si="5"/>
        <v>0</v>
      </c>
      <c r="J28" s="463">
        <f t="shared" si="5"/>
        <v>0</v>
      </c>
      <c r="K28" s="463">
        <f t="shared" si="5"/>
        <v>0</v>
      </c>
      <c r="L28" s="463">
        <f t="shared" si="5"/>
        <v>0</v>
      </c>
      <c r="M28" s="463">
        <f t="shared" si="5"/>
        <v>0</v>
      </c>
      <c r="N28" s="463">
        <f t="shared" si="5"/>
        <v>0</v>
      </c>
      <c r="O28" s="463">
        <f t="shared" si="5"/>
        <v>0</v>
      </c>
      <c r="P28" s="463">
        <f t="shared" si="5"/>
        <v>0</v>
      </c>
      <c r="Q28" s="463">
        <f t="shared" si="5"/>
        <v>0</v>
      </c>
      <c r="R28" s="463">
        <f t="shared" si="5"/>
        <v>0</v>
      </c>
      <c r="S28" s="464">
        <f t="shared" si="5"/>
        <v>482283.99331199995</v>
      </c>
      <c r="T28" s="463">
        <f t="shared" si="5"/>
        <v>488071.40123174404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445</v>
      </c>
      <c r="C29" s="330" t="s">
        <v>446</v>
      </c>
      <c r="D29" s="410">
        <f>D30+D33+D38+D48+D53</f>
        <v>94588174</v>
      </c>
      <c r="E29" s="410">
        <f>E30+E33+E38+E48+E53</f>
        <v>471533.04</v>
      </c>
      <c r="F29" s="455">
        <f t="shared" ref="F29:T29" si="6">F30+F33+F38+F48+F53</f>
        <v>0</v>
      </c>
      <c r="G29" s="455">
        <f t="shared" si="6"/>
        <v>471533.04</v>
      </c>
      <c r="H29" s="455">
        <f t="shared" si="6"/>
        <v>0</v>
      </c>
      <c r="I29" s="455">
        <f t="shared" si="6"/>
        <v>0</v>
      </c>
      <c r="J29" s="455">
        <f t="shared" si="6"/>
        <v>0</v>
      </c>
      <c r="K29" s="455">
        <f t="shared" si="6"/>
        <v>0</v>
      </c>
      <c r="L29" s="455">
        <f t="shared" si="6"/>
        <v>0</v>
      </c>
      <c r="M29" s="455">
        <f t="shared" si="6"/>
        <v>0</v>
      </c>
      <c r="N29" s="455">
        <f t="shared" si="6"/>
        <v>0</v>
      </c>
      <c r="O29" s="455">
        <f t="shared" si="6"/>
        <v>0</v>
      </c>
      <c r="P29" s="455">
        <f t="shared" si="6"/>
        <v>0</v>
      </c>
      <c r="Q29" s="455">
        <f t="shared" si="6"/>
        <v>0</v>
      </c>
      <c r="R29" s="455">
        <f t="shared" si="6"/>
        <v>0</v>
      </c>
      <c r="S29" s="455">
        <f t="shared" si="6"/>
        <v>482283.99331199995</v>
      </c>
      <c r="T29" s="455">
        <f t="shared" si="6"/>
        <v>488071.40123174404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218</v>
      </c>
      <c r="C30" s="337" t="s">
        <v>377</v>
      </c>
      <c r="D30" s="208">
        <f>SUM(D31:D32)</f>
        <v>1489700</v>
      </c>
      <c r="E30" s="208">
        <f>SUM(E31:E32)</f>
        <v>13207.03</v>
      </c>
      <c r="F30" s="456">
        <f t="shared" ref="F30:T30" si="7">SUM(F31:F32)</f>
        <v>0</v>
      </c>
      <c r="G30" s="456">
        <f t="shared" si="7"/>
        <v>13207.03</v>
      </c>
      <c r="H30" s="456">
        <f t="shared" si="7"/>
        <v>0</v>
      </c>
      <c r="I30" s="456">
        <f t="shared" si="7"/>
        <v>0</v>
      </c>
      <c r="J30" s="456">
        <f t="shared" si="7"/>
        <v>0</v>
      </c>
      <c r="K30" s="456">
        <f t="shared" si="7"/>
        <v>0</v>
      </c>
      <c r="L30" s="456">
        <f t="shared" si="7"/>
        <v>0</v>
      </c>
      <c r="M30" s="456">
        <f t="shared" si="7"/>
        <v>0</v>
      </c>
      <c r="N30" s="456">
        <f t="shared" si="7"/>
        <v>0</v>
      </c>
      <c r="O30" s="456">
        <f t="shared" si="7"/>
        <v>0</v>
      </c>
      <c r="P30" s="456">
        <f t="shared" si="7"/>
        <v>0</v>
      </c>
      <c r="Q30" s="456">
        <f t="shared" si="7"/>
        <v>0</v>
      </c>
      <c r="R30" s="456">
        <f t="shared" si="7"/>
        <v>0</v>
      </c>
      <c r="S30" s="456">
        <f t="shared" si="7"/>
        <v>13508.150283999999</v>
      </c>
      <c r="T30" s="456">
        <f t="shared" si="7"/>
        <v>13670.248087407999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206</v>
      </c>
      <c r="B31" s="340" t="s">
        <v>219</v>
      </c>
      <c r="C31" s="341" t="s">
        <v>220</v>
      </c>
      <c r="D31" s="342">
        <v>691300</v>
      </c>
      <c r="E31" s="343">
        <f t="shared" ref="E31:E37" si="8">F31+G31+H31+Q31+R31</f>
        <v>6022.68</v>
      </c>
      <c r="F31" s="457"/>
      <c r="G31" s="457">
        <v>6022.68</v>
      </c>
      <c r="H31" s="458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/>
      <c r="R31" s="460"/>
      <c r="S31" s="457">
        <f>E31*1.0228</f>
        <v>6159.997104</v>
      </c>
      <c r="T31" s="457">
        <f>S31*1.012</f>
        <v>6233.9170692480002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210</v>
      </c>
      <c r="B32" s="340" t="s">
        <v>225</v>
      </c>
      <c r="C32" s="341" t="s">
        <v>226</v>
      </c>
      <c r="D32" s="342">
        <v>798400</v>
      </c>
      <c r="E32" s="343">
        <f t="shared" si="8"/>
        <v>7184.35</v>
      </c>
      <c r="F32" s="457"/>
      <c r="G32" s="457">
        <v>7184.35</v>
      </c>
      <c r="H32" s="458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57">
        <f>E32*1.0228</f>
        <v>7348.1531800000002</v>
      </c>
      <c r="T32" s="457">
        <f>S32*1.012</f>
        <v>7436.33101816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227</v>
      </c>
      <c r="C33" s="346" t="s">
        <v>379</v>
      </c>
      <c r="D33" s="196">
        <f t="shared" ref="D33:T33" si="9">SUM(D34:D37)</f>
        <v>43839467</v>
      </c>
      <c r="E33" s="196">
        <f t="shared" si="9"/>
        <v>115317.72000000002</v>
      </c>
      <c r="F33" s="456">
        <f t="shared" si="9"/>
        <v>0</v>
      </c>
      <c r="G33" s="456">
        <f t="shared" si="9"/>
        <v>115317.72000000002</v>
      </c>
      <c r="H33" s="456">
        <f t="shared" si="9"/>
        <v>0</v>
      </c>
      <c r="I33" s="456">
        <f t="shared" si="9"/>
        <v>0</v>
      </c>
      <c r="J33" s="456">
        <f t="shared" si="9"/>
        <v>0</v>
      </c>
      <c r="K33" s="456">
        <f t="shared" si="9"/>
        <v>0</v>
      </c>
      <c r="L33" s="456">
        <f t="shared" si="9"/>
        <v>0</v>
      </c>
      <c r="M33" s="456">
        <f t="shared" si="9"/>
        <v>0</v>
      </c>
      <c r="N33" s="456">
        <f t="shared" si="9"/>
        <v>0</v>
      </c>
      <c r="O33" s="456">
        <f t="shared" si="9"/>
        <v>0</v>
      </c>
      <c r="P33" s="456">
        <f t="shared" si="9"/>
        <v>0</v>
      </c>
      <c r="Q33" s="456">
        <f t="shared" si="9"/>
        <v>0</v>
      </c>
      <c r="R33" s="456">
        <f t="shared" si="9"/>
        <v>0</v>
      </c>
      <c r="S33" s="456">
        <f t="shared" si="9"/>
        <v>117946.964016</v>
      </c>
      <c r="T33" s="456">
        <f t="shared" si="9"/>
        <v>119362.327584192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202</v>
      </c>
      <c r="B34" s="340" t="s">
        <v>229</v>
      </c>
      <c r="C34" s="341" t="s">
        <v>230</v>
      </c>
      <c r="D34" s="342">
        <v>4523100</v>
      </c>
      <c r="E34" s="343">
        <f t="shared" si="8"/>
        <v>19662.97</v>
      </c>
      <c r="F34" s="457"/>
      <c r="G34" s="457">
        <v>19662.97</v>
      </c>
      <c r="H34" s="458">
        <f>SUM(I34:P34)</f>
        <v>0</v>
      </c>
      <c r="I34" s="459"/>
      <c r="J34" s="459"/>
      <c r="K34" s="459"/>
      <c r="L34" s="459"/>
      <c r="M34" s="459"/>
      <c r="N34" s="459"/>
      <c r="O34" s="459"/>
      <c r="P34" s="459"/>
      <c r="Q34" s="460"/>
      <c r="R34" s="460"/>
      <c r="S34" s="457">
        <f>E34*1.0228</f>
        <v>20111.285715999999</v>
      </c>
      <c r="T34" s="457">
        <f>S34*1.012</f>
        <v>20352.621144591998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216</v>
      </c>
      <c r="B35" s="340" t="s">
        <v>235</v>
      </c>
      <c r="C35" s="341" t="s">
        <v>236</v>
      </c>
      <c r="D35" s="342">
        <v>36652167</v>
      </c>
      <c r="E35" s="343">
        <f t="shared" si="8"/>
        <v>73429.570000000007</v>
      </c>
      <c r="F35" s="457"/>
      <c r="G35" s="457">
        <v>73429.570000000007</v>
      </c>
      <c r="H35" s="458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57">
        <f t="shared" ref="S35:S37" si="10">E35*1.0228</f>
        <v>75103.764196000004</v>
      </c>
      <c r="T35" s="457">
        <f t="shared" ref="T35:T37" si="11">S35*1.012</f>
        <v>76005.009366352009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221</v>
      </c>
      <c r="B36" s="340" t="s">
        <v>238</v>
      </c>
      <c r="C36" s="341" t="s">
        <v>306</v>
      </c>
      <c r="D36" s="342">
        <v>1346000</v>
      </c>
      <c r="E36" s="343">
        <f t="shared" si="8"/>
        <v>14475.91</v>
      </c>
      <c r="F36" s="457"/>
      <c r="G36" s="457">
        <v>14475.91</v>
      </c>
      <c r="H36" s="458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57">
        <f t="shared" si="10"/>
        <v>14805.960748</v>
      </c>
      <c r="T36" s="457">
        <f t="shared" si="11"/>
        <v>14983.632276975999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224</v>
      </c>
      <c r="B37" s="340" t="s">
        <v>240</v>
      </c>
      <c r="C37" s="341" t="s">
        <v>241</v>
      </c>
      <c r="D37" s="342">
        <v>1318200</v>
      </c>
      <c r="E37" s="343">
        <f t="shared" si="8"/>
        <v>7749.27</v>
      </c>
      <c r="F37" s="457"/>
      <c r="G37" s="457">
        <v>7749.27</v>
      </c>
      <c r="H37" s="458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57">
        <f t="shared" si="10"/>
        <v>7925.953356</v>
      </c>
      <c r="T37" s="457">
        <f t="shared" si="11"/>
        <v>8021.0647962720004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242</v>
      </c>
      <c r="C38" s="346" t="s">
        <v>380</v>
      </c>
      <c r="D38" s="196">
        <f>SUM(D39:D47)</f>
        <v>45454065</v>
      </c>
      <c r="E38" s="196">
        <f>SUM(E39:E47)</f>
        <v>326858.03000000003</v>
      </c>
      <c r="F38" s="456">
        <f t="shared" ref="F38:T38" si="12">SUM(F39:F47)</f>
        <v>0</v>
      </c>
      <c r="G38" s="456">
        <f t="shared" si="12"/>
        <v>326858.03000000003</v>
      </c>
      <c r="H38" s="456">
        <f t="shared" si="12"/>
        <v>0</v>
      </c>
      <c r="I38" s="456">
        <f t="shared" si="12"/>
        <v>0</v>
      </c>
      <c r="J38" s="456">
        <f t="shared" si="12"/>
        <v>0</v>
      </c>
      <c r="K38" s="456">
        <f t="shared" si="12"/>
        <v>0</v>
      </c>
      <c r="L38" s="456">
        <f t="shared" si="12"/>
        <v>0</v>
      </c>
      <c r="M38" s="456">
        <f t="shared" si="12"/>
        <v>0</v>
      </c>
      <c r="N38" s="456">
        <f t="shared" si="12"/>
        <v>0</v>
      </c>
      <c r="O38" s="456">
        <f t="shared" si="12"/>
        <v>0</v>
      </c>
      <c r="P38" s="456">
        <f t="shared" si="12"/>
        <v>0</v>
      </c>
      <c r="Q38" s="456">
        <f t="shared" si="12"/>
        <v>0</v>
      </c>
      <c r="R38" s="456">
        <f t="shared" si="12"/>
        <v>0</v>
      </c>
      <c r="S38" s="456">
        <f t="shared" si="12"/>
        <v>334310.39308399998</v>
      </c>
      <c r="T38" s="456">
        <f t="shared" si="12"/>
        <v>338322.11780100805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228</v>
      </c>
      <c r="B39" s="340" t="s">
        <v>244</v>
      </c>
      <c r="C39" s="341" t="s">
        <v>245</v>
      </c>
      <c r="D39" s="342">
        <v>13411035</v>
      </c>
      <c r="E39" s="343">
        <f>F39+G39+H39+Q39+R39</f>
        <v>35646.629999999997</v>
      </c>
      <c r="F39" s="457"/>
      <c r="G39" s="457">
        <v>35646.629999999997</v>
      </c>
      <c r="H39" s="458">
        <f>SUM(I39:P39)</f>
        <v>0</v>
      </c>
      <c r="I39" s="459"/>
      <c r="J39" s="459"/>
      <c r="K39" s="459"/>
      <c r="L39" s="459"/>
      <c r="M39" s="459"/>
      <c r="N39" s="459"/>
      <c r="O39" s="459"/>
      <c r="P39" s="459"/>
      <c r="Q39" s="460"/>
      <c r="R39" s="460"/>
      <c r="S39" s="457">
        <f>E39*1.0228</f>
        <v>36459.373163999997</v>
      </c>
      <c r="T39" s="457">
        <f>S39*1.012</f>
        <v>36896.885641967994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231</v>
      </c>
      <c r="B40" s="340" t="s">
        <v>247</v>
      </c>
      <c r="C40" s="341" t="s">
        <v>248</v>
      </c>
      <c r="D40" s="342">
        <v>9498000</v>
      </c>
      <c r="E40" s="343">
        <f>F40+G40+H40+Q40+R40</f>
        <v>18355.43</v>
      </c>
      <c r="F40" s="457"/>
      <c r="G40" s="457">
        <v>18355.43</v>
      </c>
      <c r="H40" s="458">
        <f>SUM(I40:P40)</f>
        <v>0</v>
      </c>
      <c r="I40" s="459"/>
      <c r="J40" s="459"/>
      <c r="K40" s="459"/>
      <c r="L40" s="459"/>
      <c r="M40" s="459"/>
      <c r="N40" s="459"/>
      <c r="O40" s="459"/>
      <c r="P40" s="459"/>
      <c r="Q40" s="460"/>
      <c r="R40" s="460"/>
      <c r="S40" s="457">
        <f t="shared" ref="S40:S47" si="13">E40*1.0228</f>
        <v>18773.933804</v>
      </c>
      <c r="T40" s="457">
        <f t="shared" ref="T40:T47" si="14">S40*1.012</f>
        <v>18999.221009648001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234</v>
      </c>
      <c r="B41" s="340" t="s">
        <v>249</v>
      </c>
      <c r="C41" s="341" t="s">
        <v>250</v>
      </c>
      <c r="D41" s="342">
        <v>248000</v>
      </c>
      <c r="E41" s="343">
        <f>F41+G41+H41+Q41+R41</f>
        <v>1410.34</v>
      </c>
      <c r="F41" s="457"/>
      <c r="G41" s="457">
        <v>1410.34</v>
      </c>
      <c r="H41" s="458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57">
        <f t="shared" si="13"/>
        <v>1442.4957519999998</v>
      </c>
      <c r="T41" s="457">
        <f t="shared" si="14"/>
        <v>1459.8057010239997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237</v>
      </c>
      <c r="B42" s="340" t="s">
        <v>252</v>
      </c>
      <c r="C42" s="341" t="s">
        <v>253</v>
      </c>
      <c r="D42" s="342">
        <v>10956220</v>
      </c>
      <c r="E42" s="343">
        <f>F42+G42+H42+Q42+R42</f>
        <v>42224.45</v>
      </c>
      <c r="F42" s="457"/>
      <c r="G42" s="457">
        <v>42224.45</v>
      </c>
      <c r="H42" s="458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57">
        <f t="shared" si="13"/>
        <v>43187.167459999997</v>
      </c>
      <c r="T42" s="457">
        <f t="shared" si="14"/>
        <v>43705.413469519997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239</v>
      </c>
      <c r="B43" s="340" t="s">
        <v>255</v>
      </c>
      <c r="C43" s="341" t="s">
        <v>256</v>
      </c>
      <c r="D43" s="342">
        <v>7710000</v>
      </c>
      <c r="E43" s="343">
        <f t="shared" ref="E43:E47" si="15">F43+G43+H43+Q43+R43</f>
        <v>200848.47</v>
      </c>
      <c r="F43" s="457"/>
      <c r="G43" s="457">
        <v>200848.47</v>
      </c>
      <c r="H43" s="458">
        <f t="shared" ref="H43:H47" si="16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57">
        <f t="shared" si="13"/>
        <v>205427.81511599998</v>
      </c>
      <c r="T43" s="457">
        <f t="shared" si="14"/>
        <v>207892.94889739199</v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243</v>
      </c>
      <c r="B44" s="340" t="s">
        <v>257</v>
      </c>
      <c r="C44" s="341" t="s">
        <v>258</v>
      </c>
      <c r="D44" s="342">
        <v>1935000</v>
      </c>
      <c r="E44" s="343">
        <f t="shared" si="15"/>
        <v>6209.7</v>
      </c>
      <c r="F44" s="457"/>
      <c r="G44" s="457">
        <v>6209.7</v>
      </c>
      <c r="H44" s="458">
        <f t="shared" si="16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57">
        <f t="shared" si="13"/>
        <v>6351.2811599999995</v>
      </c>
      <c r="T44" s="457">
        <f t="shared" si="14"/>
        <v>6427.4965339199998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246</v>
      </c>
      <c r="B45" s="340" t="s">
        <v>260</v>
      </c>
      <c r="C45" s="341" t="s">
        <v>261</v>
      </c>
      <c r="D45" s="342">
        <v>391160</v>
      </c>
      <c r="E45" s="343">
        <f t="shared" si="15"/>
        <v>4685.79</v>
      </c>
      <c r="F45" s="457"/>
      <c r="G45" s="457">
        <v>4685.79</v>
      </c>
      <c r="H45" s="458">
        <f t="shared" si="16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57">
        <f t="shared" si="13"/>
        <v>4792.6260119999997</v>
      </c>
      <c r="T45" s="457">
        <f t="shared" si="14"/>
        <v>4850.1375241440001</v>
      </c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251</v>
      </c>
      <c r="B46" s="340" t="s">
        <v>263</v>
      </c>
      <c r="C46" s="341" t="s">
        <v>264</v>
      </c>
      <c r="D46" s="342">
        <v>572650</v>
      </c>
      <c r="E46" s="343">
        <f t="shared" si="15"/>
        <v>5285.95</v>
      </c>
      <c r="F46" s="457"/>
      <c r="G46" s="457">
        <v>5285.95</v>
      </c>
      <c r="H46" s="458">
        <f t="shared" si="16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57">
        <f t="shared" si="13"/>
        <v>5406.4696599999997</v>
      </c>
      <c r="T46" s="457">
        <f t="shared" si="14"/>
        <v>5471.3472959199999</v>
      </c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254</v>
      </c>
      <c r="B47" s="340" t="s">
        <v>266</v>
      </c>
      <c r="C47" s="341" t="s">
        <v>267</v>
      </c>
      <c r="D47" s="342">
        <v>732000</v>
      </c>
      <c r="E47" s="343">
        <f t="shared" si="15"/>
        <v>12191.27</v>
      </c>
      <c r="F47" s="457"/>
      <c r="G47" s="457">
        <v>12191.27</v>
      </c>
      <c r="H47" s="458">
        <f t="shared" si="16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57">
        <f t="shared" si="13"/>
        <v>12469.230955999999</v>
      </c>
      <c r="T47" s="457">
        <f t="shared" si="14"/>
        <v>12618.861727472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269</v>
      </c>
      <c r="C48" s="346" t="s">
        <v>281</v>
      </c>
      <c r="D48" s="196">
        <f>SUM(D49:D52)</f>
        <v>2959132</v>
      </c>
      <c r="E48" s="196">
        <f>SUM(E49:E52)</f>
        <v>11420.91</v>
      </c>
      <c r="F48" s="456">
        <f t="shared" ref="F48:T48" si="17">SUM(F49:F52)</f>
        <v>0</v>
      </c>
      <c r="G48" s="456">
        <f t="shared" si="17"/>
        <v>11420.91</v>
      </c>
      <c r="H48" s="456">
        <f t="shared" si="17"/>
        <v>0</v>
      </c>
      <c r="I48" s="456">
        <f t="shared" si="17"/>
        <v>0</v>
      </c>
      <c r="J48" s="456">
        <f t="shared" si="17"/>
        <v>0</v>
      </c>
      <c r="K48" s="456">
        <f t="shared" si="17"/>
        <v>0</v>
      </c>
      <c r="L48" s="456">
        <f t="shared" si="17"/>
        <v>0</v>
      </c>
      <c r="M48" s="456">
        <f t="shared" si="17"/>
        <v>0</v>
      </c>
      <c r="N48" s="456">
        <f t="shared" si="17"/>
        <v>0</v>
      </c>
      <c r="O48" s="456">
        <f t="shared" si="17"/>
        <v>0</v>
      </c>
      <c r="P48" s="456">
        <f t="shared" si="17"/>
        <v>0</v>
      </c>
      <c r="Q48" s="456">
        <f t="shared" si="17"/>
        <v>0</v>
      </c>
      <c r="R48" s="456">
        <f t="shared" si="17"/>
        <v>0</v>
      </c>
      <c r="S48" s="456">
        <f t="shared" si="17"/>
        <v>11681.306747999999</v>
      </c>
      <c r="T48" s="456">
        <f t="shared" si="17"/>
        <v>11821.482428976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259</v>
      </c>
      <c r="B49" s="340" t="s">
        <v>272</v>
      </c>
      <c r="C49" s="341" t="s">
        <v>273</v>
      </c>
      <c r="D49" s="342">
        <v>892000</v>
      </c>
      <c r="E49" s="343">
        <f>F49+G49+H49+Q49+R49</f>
        <v>3299.11</v>
      </c>
      <c r="F49" s="457"/>
      <c r="G49" s="457">
        <v>3299.11</v>
      </c>
      <c r="H49" s="458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57">
        <f>E49*1.0228</f>
        <v>3374.3297079999998</v>
      </c>
      <c r="T49" s="457">
        <f>S49*1.012</f>
        <v>3414.8216644959998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262</v>
      </c>
      <c r="B50" s="340" t="s">
        <v>274</v>
      </c>
      <c r="C50" s="341" t="s">
        <v>275</v>
      </c>
      <c r="D50" s="342">
        <v>212540</v>
      </c>
      <c r="E50" s="343">
        <f t="shared" ref="E50:E52" si="18">F50+G50+H50+Q50+R50</f>
        <v>1622.3</v>
      </c>
      <c r="F50" s="457"/>
      <c r="G50" s="457">
        <v>1622.3</v>
      </c>
      <c r="H50" s="458">
        <f t="shared" ref="H50:H52" si="19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57">
        <f t="shared" ref="S50:S52" si="20">E50*1.0228</f>
        <v>1659.2884399999998</v>
      </c>
      <c r="T50" s="457">
        <f t="shared" ref="T50:T52" si="21">S50*1.012</f>
        <v>1679.1999012799997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265</v>
      </c>
      <c r="B51" s="340" t="s">
        <v>277</v>
      </c>
      <c r="C51" s="341" t="s">
        <v>447</v>
      </c>
      <c r="D51" s="342">
        <v>190592</v>
      </c>
      <c r="E51" s="343">
        <f t="shared" si="18"/>
        <v>2167.15</v>
      </c>
      <c r="F51" s="457"/>
      <c r="G51" s="457">
        <v>2167.15</v>
      </c>
      <c r="H51" s="458">
        <f t="shared" si="19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57">
        <f t="shared" si="20"/>
        <v>2216.5610200000001</v>
      </c>
      <c r="T51" s="457">
        <f t="shared" si="21"/>
        <v>2243.1597522400002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268</v>
      </c>
      <c r="B52" s="340" t="s">
        <v>280</v>
      </c>
      <c r="C52" s="341" t="s">
        <v>281</v>
      </c>
      <c r="D52" s="342">
        <v>1664000</v>
      </c>
      <c r="E52" s="343">
        <f t="shared" si="18"/>
        <v>4332.3500000000004</v>
      </c>
      <c r="F52" s="457"/>
      <c r="G52" s="457">
        <v>4332.3500000000004</v>
      </c>
      <c r="H52" s="458">
        <f t="shared" si="19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57">
        <f t="shared" si="20"/>
        <v>4431.1275800000003</v>
      </c>
      <c r="T52" s="457">
        <f t="shared" si="21"/>
        <v>4484.3011109600002</v>
      </c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282</v>
      </c>
      <c r="C53" s="346" t="s">
        <v>381</v>
      </c>
      <c r="D53" s="196">
        <f>SUM(D54:D56)</f>
        <v>845810</v>
      </c>
      <c r="E53" s="196">
        <f>SUM(E54:E56)</f>
        <v>4729.3499999999995</v>
      </c>
      <c r="F53" s="456">
        <f t="shared" ref="F53:T53" si="22">SUM(F54:F56)</f>
        <v>0</v>
      </c>
      <c r="G53" s="456">
        <f t="shared" si="22"/>
        <v>4729.3499999999995</v>
      </c>
      <c r="H53" s="456">
        <f t="shared" si="22"/>
        <v>0</v>
      </c>
      <c r="I53" s="456">
        <f t="shared" si="22"/>
        <v>0</v>
      </c>
      <c r="J53" s="456">
        <f t="shared" si="22"/>
        <v>0</v>
      </c>
      <c r="K53" s="456">
        <f t="shared" si="22"/>
        <v>0</v>
      </c>
      <c r="L53" s="456">
        <f t="shared" si="22"/>
        <v>0</v>
      </c>
      <c r="M53" s="456">
        <f t="shared" si="22"/>
        <v>0</v>
      </c>
      <c r="N53" s="456">
        <f t="shared" si="22"/>
        <v>0</v>
      </c>
      <c r="O53" s="456">
        <f t="shared" si="22"/>
        <v>0</v>
      </c>
      <c r="P53" s="456">
        <f t="shared" si="22"/>
        <v>0</v>
      </c>
      <c r="Q53" s="456">
        <f t="shared" si="22"/>
        <v>0</v>
      </c>
      <c r="R53" s="456">
        <f t="shared" si="22"/>
        <v>0</v>
      </c>
      <c r="S53" s="456">
        <f t="shared" si="22"/>
        <v>4837.1791800000001</v>
      </c>
      <c r="T53" s="456">
        <f t="shared" si="22"/>
        <v>4895.2253301600003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270</v>
      </c>
      <c r="B54" s="340" t="s">
        <v>284</v>
      </c>
      <c r="C54" s="341" t="s">
        <v>285</v>
      </c>
      <c r="D54" s="342">
        <v>372870</v>
      </c>
      <c r="E54" s="343">
        <f>F54+G54+H54+Q54+R54</f>
        <v>3053.21</v>
      </c>
      <c r="F54" s="457"/>
      <c r="G54" s="457">
        <v>3053.21</v>
      </c>
      <c r="H54" s="458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57">
        <f>E54*1.0228</f>
        <v>3122.8231879999998</v>
      </c>
      <c r="T54" s="457">
        <f>S54*1.012</f>
        <v>3160.2970662559997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271</v>
      </c>
      <c r="B55" s="340" t="s">
        <v>286</v>
      </c>
      <c r="C55" s="341" t="s">
        <v>287</v>
      </c>
      <c r="D55" s="342">
        <v>115700</v>
      </c>
      <c r="E55" s="343">
        <f t="shared" ref="E55:E56" si="23">F55+G55+H55+Q55+R55</f>
        <v>1238.02</v>
      </c>
      <c r="F55" s="457"/>
      <c r="G55" s="457">
        <v>1238.02</v>
      </c>
      <c r="H55" s="458">
        <f t="shared" ref="H55:H56" si="24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57">
        <f t="shared" ref="S55:S56" si="25">E55*1.0228</f>
        <v>1266.246856</v>
      </c>
      <c r="T55" s="457">
        <f t="shared" ref="T55:T56" si="26">S55*1.012</f>
        <v>1281.4418182720001</v>
      </c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276</v>
      </c>
      <c r="B56" s="340" t="s">
        <v>307</v>
      </c>
      <c r="C56" s="341" t="s">
        <v>448</v>
      </c>
      <c r="D56" s="342">
        <v>357240</v>
      </c>
      <c r="E56" s="343">
        <f t="shared" si="23"/>
        <v>438.12</v>
      </c>
      <c r="F56" s="457"/>
      <c r="G56" s="457">
        <v>438.12</v>
      </c>
      <c r="H56" s="458">
        <f t="shared" si="24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57">
        <f t="shared" si="25"/>
        <v>448.10913599999998</v>
      </c>
      <c r="T56" s="457">
        <f t="shared" si="26"/>
        <v>453.48644563199997</v>
      </c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40" t="s">
        <v>309</v>
      </c>
      <c r="B58" s="541"/>
      <c r="C58" s="541"/>
      <c r="D58" s="332">
        <f>SUM(D60+D62)</f>
        <v>23550826</v>
      </c>
      <c r="E58" s="331">
        <f>SUM(E60+E62)</f>
        <v>0</v>
      </c>
      <c r="F58" s="463">
        <f t="shared" ref="F58:T58" si="27">SUM(F60+F62)</f>
        <v>0</v>
      </c>
      <c r="G58" s="463">
        <f t="shared" si="27"/>
        <v>0</v>
      </c>
      <c r="H58" s="463">
        <f t="shared" si="27"/>
        <v>0</v>
      </c>
      <c r="I58" s="463">
        <f t="shared" si="27"/>
        <v>0</v>
      </c>
      <c r="J58" s="463">
        <f t="shared" si="27"/>
        <v>0</v>
      </c>
      <c r="K58" s="463">
        <f t="shared" si="27"/>
        <v>0</v>
      </c>
      <c r="L58" s="463">
        <f t="shared" si="27"/>
        <v>0</v>
      </c>
      <c r="M58" s="463">
        <f t="shared" si="27"/>
        <v>0</v>
      </c>
      <c r="N58" s="463">
        <f t="shared" si="27"/>
        <v>0</v>
      </c>
      <c r="O58" s="463">
        <f t="shared" si="27"/>
        <v>0</v>
      </c>
      <c r="P58" s="463">
        <f t="shared" si="27"/>
        <v>0</v>
      </c>
      <c r="Q58" s="463">
        <f t="shared" si="27"/>
        <v>0</v>
      </c>
      <c r="R58" s="463">
        <f t="shared" si="27"/>
        <v>0</v>
      </c>
      <c r="S58" s="464">
        <f t="shared" si="27"/>
        <v>0</v>
      </c>
      <c r="T58" s="463">
        <f t="shared" si="27"/>
        <v>0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0</v>
      </c>
      <c r="F59" s="455">
        <f t="shared" ref="F59:T59" si="28">F60+F62</f>
        <v>0</v>
      </c>
      <c r="G59" s="455">
        <f t="shared" si="28"/>
        <v>0</v>
      </c>
      <c r="H59" s="455">
        <f t="shared" si="28"/>
        <v>0</v>
      </c>
      <c r="I59" s="455">
        <f t="shared" si="28"/>
        <v>0</v>
      </c>
      <c r="J59" s="455">
        <f t="shared" si="28"/>
        <v>0</v>
      </c>
      <c r="K59" s="455">
        <f t="shared" si="28"/>
        <v>0</v>
      </c>
      <c r="L59" s="455">
        <f t="shared" si="28"/>
        <v>0</v>
      </c>
      <c r="M59" s="455">
        <f t="shared" si="28"/>
        <v>0</v>
      </c>
      <c r="N59" s="455">
        <f t="shared" si="28"/>
        <v>0</v>
      </c>
      <c r="O59" s="455">
        <f t="shared" si="28"/>
        <v>0</v>
      </c>
      <c r="P59" s="455">
        <f t="shared" si="28"/>
        <v>0</v>
      </c>
      <c r="Q59" s="455">
        <f t="shared" si="28"/>
        <v>0</v>
      </c>
      <c r="R59" s="455">
        <f t="shared" si="28"/>
        <v>0</v>
      </c>
      <c r="S59" s="455">
        <f t="shared" si="28"/>
        <v>0</v>
      </c>
      <c r="T59" s="455">
        <f t="shared" si="28"/>
        <v>0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322</v>
      </c>
      <c r="C60" s="337" t="s">
        <v>383</v>
      </c>
      <c r="D60" s="338">
        <f>SUM(D61)</f>
        <v>20900826</v>
      </c>
      <c r="E60" s="338">
        <f>SUM(E61)</f>
        <v>0</v>
      </c>
      <c r="F60" s="456">
        <f t="shared" ref="F60:T60" si="29">SUM(F61)</f>
        <v>0</v>
      </c>
      <c r="G60" s="456">
        <f t="shared" si="29"/>
        <v>0</v>
      </c>
      <c r="H60" s="456">
        <f t="shared" si="29"/>
        <v>0</v>
      </c>
      <c r="I60" s="456">
        <f t="shared" si="29"/>
        <v>0</v>
      </c>
      <c r="J60" s="456">
        <f t="shared" si="29"/>
        <v>0</v>
      </c>
      <c r="K60" s="456">
        <f t="shared" si="29"/>
        <v>0</v>
      </c>
      <c r="L60" s="456">
        <f t="shared" si="29"/>
        <v>0</v>
      </c>
      <c r="M60" s="456">
        <f t="shared" si="29"/>
        <v>0</v>
      </c>
      <c r="N60" s="456">
        <f t="shared" si="29"/>
        <v>0</v>
      </c>
      <c r="O60" s="456">
        <f t="shared" si="29"/>
        <v>0</v>
      </c>
      <c r="P60" s="456">
        <f t="shared" si="29"/>
        <v>0</v>
      </c>
      <c r="Q60" s="456">
        <f t="shared" si="29"/>
        <v>0</v>
      </c>
      <c r="R60" s="456">
        <f t="shared" si="29"/>
        <v>0</v>
      </c>
      <c r="S60" s="456">
        <f t="shared" si="29"/>
        <v>0</v>
      </c>
      <c r="T60" s="456">
        <f t="shared" si="29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279</v>
      </c>
      <c r="B61" s="340" t="s">
        <v>323</v>
      </c>
      <c r="C61" s="341" t="s">
        <v>449</v>
      </c>
      <c r="D61" s="342">
        <v>20900826</v>
      </c>
      <c r="E61" s="343">
        <f t="shared" ref="E61:E64" si="30">F61+G61+H61+Q61+R61</f>
        <v>0</v>
      </c>
      <c r="F61" s="457"/>
      <c r="G61" s="457"/>
      <c r="H61" s="458">
        <f t="shared" ref="H61" si="31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57"/>
      <c r="T61" s="457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299</v>
      </c>
      <c r="C62" s="346" t="s">
        <v>385</v>
      </c>
      <c r="D62" s="347">
        <f>SUM(D63+D64)</f>
        <v>2650000</v>
      </c>
      <c r="E62" s="347">
        <f>SUM(E63+E64)</f>
        <v>0</v>
      </c>
      <c r="F62" s="456">
        <f t="shared" ref="F62:T62" si="32">SUM(F63+F64)</f>
        <v>0</v>
      </c>
      <c r="G62" s="456">
        <f t="shared" si="32"/>
        <v>0</v>
      </c>
      <c r="H62" s="456">
        <f t="shared" si="32"/>
        <v>0</v>
      </c>
      <c r="I62" s="456">
        <f t="shared" si="32"/>
        <v>0</v>
      </c>
      <c r="J62" s="456">
        <f t="shared" si="32"/>
        <v>0</v>
      </c>
      <c r="K62" s="456">
        <f t="shared" si="32"/>
        <v>0</v>
      </c>
      <c r="L62" s="456">
        <f t="shared" si="32"/>
        <v>0</v>
      </c>
      <c r="M62" s="456">
        <f t="shared" si="32"/>
        <v>0</v>
      </c>
      <c r="N62" s="456">
        <f t="shared" si="32"/>
        <v>0</v>
      </c>
      <c r="O62" s="456">
        <f t="shared" si="32"/>
        <v>0</v>
      </c>
      <c r="P62" s="456">
        <f t="shared" si="32"/>
        <v>0</v>
      </c>
      <c r="Q62" s="456">
        <f t="shared" si="32"/>
        <v>0</v>
      </c>
      <c r="R62" s="456">
        <f t="shared" si="32"/>
        <v>0</v>
      </c>
      <c r="S62" s="456">
        <f t="shared" si="32"/>
        <v>0</v>
      </c>
      <c r="T62" s="456">
        <f t="shared" si="32"/>
        <v>0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283</v>
      </c>
      <c r="B63" s="340" t="s">
        <v>300</v>
      </c>
      <c r="C63" s="341" t="s">
        <v>130</v>
      </c>
      <c r="D63" s="342">
        <v>1450000</v>
      </c>
      <c r="E63" s="343">
        <f t="shared" si="30"/>
        <v>0</v>
      </c>
      <c r="F63" s="457"/>
      <c r="G63" s="457"/>
      <c r="H63" s="458">
        <f t="shared" ref="H63" si="33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57"/>
      <c r="T63" s="457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293</v>
      </c>
      <c r="B64" s="340" t="s">
        <v>301</v>
      </c>
      <c r="C64" s="341" t="s">
        <v>136</v>
      </c>
      <c r="D64" s="342">
        <v>1200000</v>
      </c>
      <c r="E64" s="343">
        <f t="shared" si="30"/>
        <v>0</v>
      </c>
      <c r="F64" s="457"/>
      <c r="G64" s="457"/>
      <c r="H64" s="458">
        <f t="shared" ref="H64" si="34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57"/>
      <c r="T64" s="457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11" t="s">
        <v>310</v>
      </c>
      <c r="B66" s="542"/>
      <c r="C66" s="542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202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216</v>
      </c>
      <c r="C68" s="465" t="s">
        <v>8</v>
      </c>
      <c r="D68" s="362">
        <f>D148+D150+D153+D155</f>
        <v>19250000</v>
      </c>
      <c r="E68" s="362"/>
      <c r="F68" s="163"/>
      <c r="G68" s="163">
        <f t="shared" ref="G68" si="35">G148+G150+G153+G155</f>
        <v>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 t="s">
        <v>474</v>
      </c>
      <c r="D69" s="362">
        <f>D67+D68</f>
        <v>138047000</v>
      </c>
      <c r="E69" s="362"/>
      <c r="F69" s="163"/>
      <c r="G69" s="163">
        <f t="shared" ref="G69" si="36">G67+G68</f>
        <v>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11" t="s">
        <v>452</v>
      </c>
      <c r="B70" s="511"/>
      <c r="C70" s="511"/>
      <c r="D70" s="360">
        <f t="shared" ref="D70:T70" si="37">D71+D84+D88+D92+D96+D100+D106+D110+D123+D136+D143+D158+D162</f>
        <v>138047000</v>
      </c>
      <c r="E70" s="360">
        <f>E71+E84+E88+E92+E96+E100+E106+E110+E123+E136+E143+E158+E162</f>
        <v>0</v>
      </c>
      <c r="F70" s="160">
        <f t="shared" si="37"/>
        <v>0</v>
      </c>
      <c r="G70" s="160">
        <f t="shared" si="37"/>
        <v>0</v>
      </c>
      <c r="H70" s="160">
        <f t="shared" si="37"/>
        <v>0</v>
      </c>
      <c r="I70" s="160">
        <f t="shared" si="37"/>
        <v>0</v>
      </c>
      <c r="J70" s="160">
        <f t="shared" si="37"/>
        <v>0</v>
      </c>
      <c r="K70" s="160">
        <f t="shared" si="37"/>
        <v>0</v>
      </c>
      <c r="L70" s="160">
        <f t="shared" si="37"/>
        <v>0</v>
      </c>
      <c r="M70" s="160">
        <f t="shared" si="37"/>
        <v>0</v>
      </c>
      <c r="N70" s="160">
        <f t="shared" si="37"/>
        <v>0</v>
      </c>
      <c r="O70" s="160">
        <f t="shared" si="37"/>
        <v>0</v>
      </c>
      <c r="P70" s="160">
        <f t="shared" si="37"/>
        <v>0</v>
      </c>
      <c r="Q70" s="160">
        <f t="shared" si="37"/>
        <v>0</v>
      </c>
      <c r="R70" s="160">
        <f t="shared" si="37"/>
        <v>0</v>
      </c>
      <c r="S70" s="268">
        <f t="shared" si="37"/>
        <v>0</v>
      </c>
      <c r="T70" s="360">
        <f t="shared" si="37"/>
        <v>0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311</v>
      </c>
      <c r="B71" s="287"/>
      <c r="C71" s="288"/>
      <c r="D71" s="411">
        <f>SUM(D72+D74+D76+D79+D81)</f>
        <v>51820000</v>
      </c>
      <c r="E71" s="366">
        <f>SUM(E72+E74+E76+E79+E81)</f>
        <v>0</v>
      </c>
      <c r="F71" s="166">
        <f t="shared" ref="F71:T71" si="38">SUM(F72+F74+F76+F79+F81)</f>
        <v>0</v>
      </c>
      <c r="G71" s="166">
        <f t="shared" si="38"/>
        <v>0</v>
      </c>
      <c r="H71" s="166">
        <f t="shared" si="38"/>
        <v>0</v>
      </c>
      <c r="I71" s="166">
        <f t="shared" si="38"/>
        <v>0</v>
      </c>
      <c r="J71" s="166">
        <f t="shared" si="38"/>
        <v>0</v>
      </c>
      <c r="K71" s="166">
        <f t="shared" si="38"/>
        <v>0</v>
      </c>
      <c r="L71" s="166">
        <f t="shared" si="38"/>
        <v>0</v>
      </c>
      <c r="M71" s="166">
        <f t="shared" si="38"/>
        <v>0</v>
      </c>
      <c r="N71" s="166">
        <f t="shared" si="38"/>
        <v>0</v>
      </c>
      <c r="O71" s="166">
        <f t="shared" si="38"/>
        <v>0</v>
      </c>
      <c r="P71" s="166">
        <f t="shared" si="38"/>
        <v>0</v>
      </c>
      <c r="Q71" s="166">
        <f t="shared" si="38"/>
        <v>0</v>
      </c>
      <c r="R71" s="166">
        <f t="shared" si="38"/>
        <v>0</v>
      </c>
      <c r="S71" s="274">
        <f t="shared" si="38"/>
        <v>0</v>
      </c>
      <c r="T71" s="366">
        <f t="shared" si="38"/>
        <v>0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356</v>
      </c>
      <c r="C72" s="284" t="s">
        <v>390</v>
      </c>
      <c r="D72" s="285">
        <f>SUM(D73)</f>
        <v>40000000</v>
      </c>
      <c r="E72" s="202">
        <f>SUM(E73)</f>
        <v>0</v>
      </c>
      <c r="F72" s="202">
        <f t="shared" ref="F72:T72" si="39">SUM(F73)</f>
        <v>0</v>
      </c>
      <c r="G72" s="202">
        <f t="shared" si="39"/>
        <v>0</v>
      </c>
      <c r="H72" s="202">
        <f t="shared" si="39"/>
        <v>0</v>
      </c>
      <c r="I72" s="202">
        <f t="shared" si="39"/>
        <v>0</v>
      </c>
      <c r="J72" s="202">
        <f t="shared" si="39"/>
        <v>0</v>
      </c>
      <c r="K72" s="202">
        <f t="shared" si="39"/>
        <v>0</v>
      </c>
      <c r="L72" s="202">
        <f t="shared" si="39"/>
        <v>0</v>
      </c>
      <c r="M72" s="202">
        <f t="shared" si="39"/>
        <v>0</v>
      </c>
      <c r="N72" s="202">
        <f t="shared" si="39"/>
        <v>0</v>
      </c>
      <c r="O72" s="202">
        <f t="shared" si="39"/>
        <v>0</v>
      </c>
      <c r="P72" s="202">
        <f t="shared" si="39"/>
        <v>0</v>
      </c>
      <c r="Q72" s="202">
        <f t="shared" si="39"/>
        <v>0</v>
      </c>
      <c r="R72" s="202">
        <f t="shared" si="39"/>
        <v>0</v>
      </c>
      <c r="S72" s="269">
        <f t="shared" si="39"/>
        <v>0</v>
      </c>
      <c r="T72" s="202">
        <f t="shared" si="39"/>
        <v>0</v>
      </c>
    </row>
    <row r="73" spans="1:32" s="207" customFormat="1" ht="18.75">
      <c r="A73" s="203" t="s">
        <v>294</v>
      </c>
      <c r="B73" s="204" t="s">
        <v>207</v>
      </c>
      <c r="C73" s="205" t="s">
        <v>208</v>
      </c>
      <c r="D73" s="206">
        <v>40000000</v>
      </c>
      <c r="E73" s="343">
        <f>F73+G73+H73+Q73+R73</f>
        <v>0</v>
      </c>
      <c r="F73" s="450"/>
      <c r="G73" s="450"/>
      <c r="H73" s="238">
        <f t="shared" ref="H73" si="40">SUM(I73:P73)</f>
        <v>0</v>
      </c>
      <c r="I73" s="451"/>
      <c r="J73" s="451"/>
      <c r="K73" s="451"/>
      <c r="L73" s="451"/>
      <c r="M73" s="451"/>
      <c r="N73" s="451"/>
      <c r="O73" s="451"/>
      <c r="P73" s="451"/>
      <c r="Q73" s="452"/>
      <c r="R73" s="452"/>
      <c r="S73" s="453"/>
      <c r="T73" s="454"/>
    </row>
    <row r="74" spans="1:32" s="198" customFormat="1" ht="18.75">
      <c r="A74" s="199"/>
      <c r="B74" s="200" t="s">
        <v>324</v>
      </c>
      <c r="C74" s="201" t="s">
        <v>212</v>
      </c>
      <c r="D74" s="202">
        <f>SUM(D75)</f>
        <v>2700000</v>
      </c>
      <c r="E74" s="202">
        <f>SUM(E75)</f>
        <v>0</v>
      </c>
      <c r="F74" s="202">
        <f t="shared" ref="F74:T74" si="41">SUM(F75)</f>
        <v>0</v>
      </c>
      <c r="G74" s="202">
        <f t="shared" si="41"/>
        <v>0</v>
      </c>
      <c r="H74" s="202">
        <f t="shared" si="41"/>
        <v>0</v>
      </c>
      <c r="I74" s="202">
        <f t="shared" si="41"/>
        <v>0</v>
      </c>
      <c r="J74" s="202">
        <f t="shared" si="41"/>
        <v>0</v>
      </c>
      <c r="K74" s="202">
        <f t="shared" si="41"/>
        <v>0</v>
      </c>
      <c r="L74" s="202">
        <f t="shared" si="41"/>
        <v>0</v>
      </c>
      <c r="M74" s="202">
        <f t="shared" si="41"/>
        <v>0</v>
      </c>
      <c r="N74" s="202">
        <f t="shared" si="41"/>
        <v>0</v>
      </c>
      <c r="O74" s="202">
        <f t="shared" si="41"/>
        <v>0</v>
      </c>
      <c r="P74" s="202">
        <f t="shared" si="41"/>
        <v>0</v>
      </c>
      <c r="Q74" s="202">
        <f t="shared" si="41"/>
        <v>0</v>
      </c>
      <c r="R74" s="202">
        <f t="shared" si="41"/>
        <v>0</v>
      </c>
      <c r="S74" s="269">
        <f t="shared" si="41"/>
        <v>0</v>
      </c>
      <c r="T74" s="202">
        <f t="shared" si="41"/>
        <v>0</v>
      </c>
    </row>
    <row r="75" spans="1:32" s="207" customFormat="1" ht="18.75">
      <c r="A75" s="203" t="s">
        <v>295</v>
      </c>
      <c r="B75" s="204" t="s">
        <v>211</v>
      </c>
      <c r="C75" s="205" t="s">
        <v>212</v>
      </c>
      <c r="D75" s="206">
        <v>2700000</v>
      </c>
      <c r="E75" s="343">
        <f>F75+G75+H75+Q75+R75</f>
        <v>0</v>
      </c>
      <c r="F75" s="450"/>
      <c r="G75" s="450"/>
      <c r="H75" s="238">
        <f t="shared" ref="H75" si="42">SUM(I75:P75)</f>
        <v>0</v>
      </c>
      <c r="I75" s="451"/>
      <c r="J75" s="451"/>
      <c r="K75" s="451"/>
      <c r="L75" s="451"/>
      <c r="M75" s="451"/>
      <c r="N75" s="451"/>
      <c r="O75" s="451"/>
      <c r="P75" s="451"/>
      <c r="Q75" s="452"/>
      <c r="R75" s="452"/>
      <c r="S75" s="453"/>
      <c r="T75" s="454"/>
    </row>
    <row r="76" spans="1:32" s="198" customFormat="1" ht="18.75">
      <c r="A76" s="199"/>
      <c r="B76" s="200" t="s">
        <v>313</v>
      </c>
      <c r="C76" s="201" t="s">
        <v>391</v>
      </c>
      <c r="D76" s="202">
        <f>SUM(D77+D78)</f>
        <v>6800000</v>
      </c>
      <c r="E76" s="202">
        <f>SUM(E77+E78)</f>
        <v>0</v>
      </c>
      <c r="F76" s="202">
        <f t="shared" ref="F76:T76" si="43">SUM(F77+F78)</f>
        <v>0</v>
      </c>
      <c r="G76" s="202">
        <f t="shared" si="43"/>
        <v>0</v>
      </c>
      <c r="H76" s="202">
        <f t="shared" si="43"/>
        <v>0</v>
      </c>
      <c r="I76" s="202">
        <f t="shared" si="43"/>
        <v>0</v>
      </c>
      <c r="J76" s="202">
        <f t="shared" si="43"/>
        <v>0</v>
      </c>
      <c r="K76" s="202">
        <f t="shared" si="43"/>
        <v>0</v>
      </c>
      <c r="L76" s="202">
        <f t="shared" si="43"/>
        <v>0</v>
      </c>
      <c r="M76" s="202">
        <f t="shared" si="43"/>
        <v>0</v>
      </c>
      <c r="N76" s="202">
        <f t="shared" si="43"/>
        <v>0</v>
      </c>
      <c r="O76" s="202">
        <f t="shared" si="43"/>
        <v>0</v>
      </c>
      <c r="P76" s="202">
        <f t="shared" si="43"/>
        <v>0</v>
      </c>
      <c r="Q76" s="202">
        <f t="shared" si="43"/>
        <v>0</v>
      </c>
      <c r="R76" s="202">
        <f t="shared" si="43"/>
        <v>0</v>
      </c>
      <c r="S76" s="269">
        <f t="shared" si="43"/>
        <v>0</v>
      </c>
      <c r="T76" s="202">
        <f t="shared" si="43"/>
        <v>0</v>
      </c>
    </row>
    <row r="77" spans="1:32" s="207" customFormat="1" ht="18.75">
      <c r="A77" s="203">
        <v>28</v>
      </c>
      <c r="B77" s="204" t="s">
        <v>214</v>
      </c>
      <c r="C77" s="205" t="s">
        <v>215</v>
      </c>
      <c r="D77" s="206">
        <v>6200000</v>
      </c>
      <c r="E77" s="343">
        <f t="shared" ref="E77:E78" si="44">F77+G77+H77+Q77+R77</f>
        <v>0</v>
      </c>
      <c r="F77" s="450"/>
      <c r="G77" s="450"/>
      <c r="H77" s="238">
        <f t="shared" ref="H77:H78" si="45">SUM(I77:P77)</f>
        <v>0</v>
      </c>
      <c r="I77" s="451"/>
      <c r="J77" s="451"/>
      <c r="K77" s="451"/>
      <c r="L77" s="451"/>
      <c r="M77" s="451"/>
      <c r="N77" s="451"/>
      <c r="O77" s="451"/>
      <c r="P77" s="451"/>
      <c r="Q77" s="452"/>
      <c r="R77" s="452"/>
      <c r="S77" s="453"/>
      <c r="T77" s="454"/>
    </row>
    <row r="78" spans="1:32" s="207" customFormat="1" ht="18.75">
      <c r="A78" s="203">
        <v>29</v>
      </c>
      <c r="B78" s="204" t="s">
        <v>217</v>
      </c>
      <c r="C78" s="205" t="s">
        <v>312</v>
      </c>
      <c r="D78" s="206">
        <v>600000</v>
      </c>
      <c r="E78" s="343">
        <f t="shared" si="44"/>
        <v>0</v>
      </c>
      <c r="F78" s="450"/>
      <c r="G78" s="450"/>
      <c r="H78" s="238">
        <f t="shared" si="45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218</v>
      </c>
      <c r="C79" s="201" t="s">
        <v>377</v>
      </c>
      <c r="D79" s="202">
        <f>SUM(D80)</f>
        <v>2200000</v>
      </c>
      <c r="E79" s="202">
        <f>SUM(E80)</f>
        <v>0</v>
      </c>
      <c r="F79" s="202">
        <f t="shared" ref="F79:T79" si="46">SUM(F80)</f>
        <v>0</v>
      </c>
      <c r="G79" s="202">
        <f t="shared" si="46"/>
        <v>0</v>
      </c>
      <c r="H79" s="202">
        <f t="shared" si="46"/>
        <v>0</v>
      </c>
      <c r="I79" s="202">
        <f t="shared" si="46"/>
        <v>0</v>
      </c>
      <c r="J79" s="202">
        <f t="shared" si="46"/>
        <v>0</v>
      </c>
      <c r="K79" s="202">
        <f t="shared" si="46"/>
        <v>0</v>
      </c>
      <c r="L79" s="202">
        <f t="shared" si="46"/>
        <v>0</v>
      </c>
      <c r="M79" s="202">
        <f t="shared" si="46"/>
        <v>0</v>
      </c>
      <c r="N79" s="202">
        <f t="shared" si="46"/>
        <v>0</v>
      </c>
      <c r="O79" s="202">
        <f t="shared" si="46"/>
        <v>0</v>
      </c>
      <c r="P79" s="202">
        <f t="shared" si="46"/>
        <v>0</v>
      </c>
      <c r="Q79" s="202">
        <f t="shared" si="46"/>
        <v>0</v>
      </c>
      <c r="R79" s="202">
        <f t="shared" si="46"/>
        <v>0</v>
      </c>
      <c r="S79" s="269">
        <f t="shared" si="46"/>
        <v>0</v>
      </c>
      <c r="T79" s="202">
        <f t="shared" si="46"/>
        <v>0</v>
      </c>
    </row>
    <row r="80" spans="1:32" s="207" customFormat="1" ht="18.75">
      <c r="A80" s="203">
        <v>30</v>
      </c>
      <c r="B80" s="204" t="s">
        <v>222</v>
      </c>
      <c r="C80" s="205" t="s">
        <v>223</v>
      </c>
      <c r="D80" s="206">
        <v>2200000</v>
      </c>
      <c r="E80" s="343">
        <f t="shared" ref="E80" si="47">F80+G80+H80+Q80+R80</f>
        <v>0</v>
      </c>
      <c r="F80" s="450"/>
      <c r="G80" s="450"/>
      <c r="H80" s="238">
        <f t="shared" ref="H80" si="48">SUM(I80:P80)</f>
        <v>0</v>
      </c>
      <c r="I80" s="451"/>
      <c r="J80" s="451"/>
      <c r="K80" s="451"/>
      <c r="L80" s="451"/>
      <c r="M80" s="451"/>
      <c r="N80" s="451"/>
      <c r="O80" s="451"/>
      <c r="P80" s="451"/>
      <c r="Q80" s="452"/>
      <c r="R80" s="452"/>
      <c r="S80" s="453"/>
      <c r="T80" s="454"/>
    </row>
    <row r="81" spans="1:32" s="198" customFormat="1" ht="18.75">
      <c r="A81" s="199"/>
      <c r="B81" s="200" t="s">
        <v>288</v>
      </c>
      <c r="C81" s="201" t="s">
        <v>392</v>
      </c>
      <c r="D81" s="202">
        <f>SUM(D82)</f>
        <v>120000</v>
      </c>
      <c r="E81" s="202">
        <f>SUM(E82)</f>
        <v>0</v>
      </c>
      <c r="F81" s="202">
        <f t="shared" ref="F81:T81" si="49">SUM(F82)</f>
        <v>0</v>
      </c>
      <c r="G81" s="202">
        <f t="shared" si="49"/>
        <v>0</v>
      </c>
      <c r="H81" s="202">
        <f t="shared" si="49"/>
        <v>0</v>
      </c>
      <c r="I81" s="202">
        <f t="shared" si="49"/>
        <v>0</v>
      </c>
      <c r="J81" s="202">
        <f t="shared" si="49"/>
        <v>0</v>
      </c>
      <c r="K81" s="202">
        <f t="shared" si="49"/>
        <v>0</v>
      </c>
      <c r="L81" s="202">
        <f t="shared" si="49"/>
        <v>0</v>
      </c>
      <c r="M81" s="202">
        <f t="shared" si="49"/>
        <v>0</v>
      </c>
      <c r="N81" s="202">
        <f t="shared" si="49"/>
        <v>0</v>
      </c>
      <c r="O81" s="202">
        <f t="shared" si="49"/>
        <v>0</v>
      </c>
      <c r="P81" s="202">
        <f t="shared" si="49"/>
        <v>0</v>
      </c>
      <c r="Q81" s="202">
        <f t="shared" si="49"/>
        <v>0</v>
      </c>
      <c r="R81" s="202">
        <f t="shared" si="49"/>
        <v>0</v>
      </c>
      <c r="S81" s="269">
        <f t="shared" si="49"/>
        <v>0</v>
      </c>
      <c r="T81" s="202">
        <f t="shared" si="49"/>
        <v>0</v>
      </c>
    </row>
    <row r="82" spans="1:32" s="207" customFormat="1" ht="18.75">
      <c r="A82" s="203">
        <v>31</v>
      </c>
      <c r="B82" s="204" t="s">
        <v>289</v>
      </c>
      <c r="C82" s="205" t="s">
        <v>296</v>
      </c>
      <c r="D82" s="206">
        <v>120000</v>
      </c>
      <c r="E82" s="343">
        <f t="shared" ref="E82" si="50">F82+G82+H82+Q82+R82</f>
        <v>0</v>
      </c>
      <c r="F82" s="450"/>
      <c r="G82" s="450"/>
      <c r="H82" s="238">
        <f t="shared" ref="H82" si="51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/>
      <c r="T82" s="454"/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394</v>
      </c>
      <c r="B84" s="364"/>
      <c r="C84" s="365"/>
      <c r="D84" s="366">
        <f>SUM(D85)</f>
        <v>2600000</v>
      </c>
      <c r="E84" s="366">
        <f t="shared" ref="E84:T84" si="52">SUM(E85)</f>
        <v>0</v>
      </c>
      <c r="F84" s="166">
        <f t="shared" si="52"/>
        <v>0</v>
      </c>
      <c r="G84" s="166">
        <f t="shared" si="52"/>
        <v>0</v>
      </c>
      <c r="H84" s="166">
        <f t="shared" si="52"/>
        <v>0</v>
      </c>
      <c r="I84" s="166">
        <f t="shared" si="52"/>
        <v>0</v>
      </c>
      <c r="J84" s="166">
        <f t="shared" si="52"/>
        <v>0</v>
      </c>
      <c r="K84" s="166">
        <f t="shared" si="52"/>
        <v>0</v>
      </c>
      <c r="L84" s="166">
        <f t="shared" si="52"/>
        <v>0</v>
      </c>
      <c r="M84" s="166">
        <f t="shared" si="52"/>
        <v>0</v>
      </c>
      <c r="N84" s="166">
        <f t="shared" si="52"/>
        <v>0</v>
      </c>
      <c r="O84" s="166">
        <f t="shared" si="52"/>
        <v>0</v>
      </c>
      <c r="P84" s="166">
        <f t="shared" si="52"/>
        <v>0</v>
      </c>
      <c r="Q84" s="166">
        <f t="shared" si="52"/>
        <v>0</v>
      </c>
      <c r="R84" s="166">
        <f t="shared" si="52"/>
        <v>0</v>
      </c>
      <c r="S84" s="274">
        <f t="shared" si="52"/>
        <v>0</v>
      </c>
      <c r="T84" s="366">
        <f t="shared" si="52"/>
        <v>0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290</v>
      </c>
      <c r="C85" s="201" t="s">
        <v>395</v>
      </c>
      <c r="D85" s="202">
        <f>SUM(D86)</f>
        <v>2600000</v>
      </c>
      <c r="E85" s="202">
        <f>SUM(E86)</f>
        <v>0</v>
      </c>
      <c r="F85" s="202">
        <f t="shared" ref="F85:T85" si="53">SUM(F86)</f>
        <v>0</v>
      </c>
      <c r="G85" s="202">
        <f t="shared" si="53"/>
        <v>0</v>
      </c>
      <c r="H85" s="202">
        <f t="shared" si="53"/>
        <v>0</v>
      </c>
      <c r="I85" s="202">
        <f t="shared" si="53"/>
        <v>0</v>
      </c>
      <c r="J85" s="202">
        <f t="shared" si="53"/>
        <v>0</v>
      </c>
      <c r="K85" s="202">
        <f t="shared" si="53"/>
        <v>0</v>
      </c>
      <c r="L85" s="202">
        <f t="shared" si="53"/>
        <v>0</v>
      </c>
      <c r="M85" s="202">
        <f t="shared" si="53"/>
        <v>0</v>
      </c>
      <c r="N85" s="202">
        <f t="shared" si="53"/>
        <v>0</v>
      </c>
      <c r="O85" s="202">
        <f t="shared" si="53"/>
        <v>0</v>
      </c>
      <c r="P85" s="202">
        <f t="shared" si="53"/>
        <v>0</v>
      </c>
      <c r="Q85" s="202">
        <f t="shared" si="53"/>
        <v>0</v>
      </c>
      <c r="R85" s="202">
        <f t="shared" si="53"/>
        <v>0</v>
      </c>
      <c r="S85" s="269">
        <f t="shared" si="53"/>
        <v>0</v>
      </c>
      <c r="T85" s="202">
        <f t="shared" si="53"/>
        <v>0</v>
      </c>
    </row>
    <row r="86" spans="1:32" s="207" customFormat="1" ht="18.75">
      <c r="A86" s="203">
        <v>32</v>
      </c>
      <c r="B86" s="204" t="s">
        <v>297</v>
      </c>
      <c r="C86" s="205" t="s">
        <v>298</v>
      </c>
      <c r="D86" s="206">
        <v>2600000</v>
      </c>
      <c r="E86" s="343">
        <f t="shared" ref="E86" si="54">F86+G86+H86+Q86+R86</f>
        <v>0</v>
      </c>
      <c r="F86" s="450"/>
      <c r="G86" s="450"/>
      <c r="H86" s="238">
        <f t="shared" ref="H86" si="55">SUM(I86:P86)</f>
        <v>0</v>
      </c>
      <c r="I86" s="451"/>
      <c r="J86" s="451"/>
      <c r="K86" s="451"/>
      <c r="L86" s="451"/>
      <c r="M86" s="451"/>
      <c r="N86" s="451"/>
      <c r="O86" s="451"/>
      <c r="P86" s="451"/>
      <c r="Q86" s="452"/>
      <c r="R86" s="452"/>
      <c r="S86" s="453"/>
      <c r="T86" s="454"/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12" t="s">
        <v>453</v>
      </c>
      <c r="B88" s="513"/>
      <c r="C88" s="513"/>
      <c r="D88" s="366">
        <f>SUM(D89)</f>
        <v>450000</v>
      </c>
      <c r="E88" s="366">
        <f t="shared" ref="E88:T88" si="56">SUM(E89)</f>
        <v>0</v>
      </c>
      <c r="F88" s="166">
        <f t="shared" si="56"/>
        <v>0</v>
      </c>
      <c r="G88" s="166">
        <f t="shared" si="56"/>
        <v>0</v>
      </c>
      <c r="H88" s="166">
        <f t="shared" si="56"/>
        <v>0</v>
      </c>
      <c r="I88" s="166">
        <f t="shared" si="56"/>
        <v>0</v>
      </c>
      <c r="J88" s="166">
        <f t="shared" si="56"/>
        <v>0</v>
      </c>
      <c r="K88" s="166">
        <f t="shared" si="56"/>
        <v>0</v>
      </c>
      <c r="L88" s="166">
        <f t="shared" si="56"/>
        <v>0</v>
      </c>
      <c r="M88" s="166">
        <f t="shared" si="56"/>
        <v>0</v>
      </c>
      <c r="N88" s="166">
        <f t="shared" si="56"/>
        <v>0</v>
      </c>
      <c r="O88" s="166">
        <f t="shared" si="56"/>
        <v>0</v>
      </c>
      <c r="P88" s="166">
        <f t="shared" si="56"/>
        <v>0</v>
      </c>
      <c r="Q88" s="166">
        <f t="shared" si="56"/>
        <v>0</v>
      </c>
      <c r="R88" s="166">
        <f t="shared" si="56"/>
        <v>0</v>
      </c>
      <c r="S88" s="274">
        <f t="shared" si="56"/>
        <v>0</v>
      </c>
      <c r="T88" s="366">
        <f t="shared" si="56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291</v>
      </c>
      <c r="C89" s="201" t="s">
        <v>110</v>
      </c>
      <c r="D89" s="202">
        <f>SUM(D90)</f>
        <v>450000</v>
      </c>
      <c r="E89" s="202">
        <f>SUM(E90)</f>
        <v>0</v>
      </c>
      <c r="F89" s="202">
        <f t="shared" ref="F89:T89" si="57">SUM(F90)</f>
        <v>0</v>
      </c>
      <c r="G89" s="202">
        <f t="shared" si="57"/>
        <v>0</v>
      </c>
      <c r="H89" s="202">
        <f t="shared" si="57"/>
        <v>0</v>
      </c>
      <c r="I89" s="202">
        <f t="shared" si="57"/>
        <v>0</v>
      </c>
      <c r="J89" s="202">
        <f t="shared" si="57"/>
        <v>0</v>
      </c>
      <c r="K89" s="202">
        <f t="shared" si="57"/>
        <v>0</v>
      </c>
      <c r="L89" s="202">
        <f t="shared" si="57"/>
        <v>0</v>
      </c>
      <c r="M89" s="202">
        <f t="shared" si="57"/>
        <v>0</v>
      </c>
      <c r="N89" s="202">
        <f t="shared" si="57"/>
        <v>0</v>
      </c>
      <c r="O89" s="202">
        <f t="shared" si="57"/>
        <v>0</v>
      </c>
      <c r="P89" s="202">
        <f t="shared" si="57"/>
        <v>0</v>
      </c>
      <c r="Q89" s="202">
        <f t="shared" si="57"/>
        <v>0</v>
      </c>
      <c r="R89" s="202">
        <f t="shared" si="57"/>
        <v>0</v>
      </c>
      <c r="S89" s="269">
        <f t="shared" si="57"/>
        <v>0</v>
      </c>
      <c r="T89" s="202">
        <f t="shared" si="57"/>
        <v>0</v>
      </c>
    </row>
    <row r="90" spans="1:32" s="207" customFormat="1" ht="18.75">
      <c r="A90" s="203">
        <v>33</v>
      </c>
      <c r="B90" s="204" t="s">
        <v>292</v>
      </c>
      <c r="C90" s="205" t="s">
        <v>397</v>
      </c>
      <c r="D90" s="206">
        <v>450000</v>
      </c>
      <c r="E90" s="343">
        <f t="shared" ref="E90" si="58">F90+G90+H90+Q90+R90</f>
        <v>0</v>
      </c>
      <c r="F90" s="450"/>
      <c r="G90" s="450"/>
      <c r="H90" s="238">
        <f t="shared" ref="H90" si="59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/>
      <c r="T90" s="454"/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315</v>
      </c>
      <c r="B92" s="364"/>
      <c r="C92" s="365"/>
      <c r="D92" s="366">
        <f>SUM(D93)</f>
        <v>24000000</v>
      </c>
      <c r="E92" s="366">
        <f t="shared" ref="E92:T92" si="60">SUM(E93)</f>
        <v>0</v>
      </c>
      <c r="F92" s="166">
        <f t="shared" si="60"/>
        <v>0</v>
      </c>
      <c r="G92" s="166">
        <f t="shared" si="60"/>
        <v>0</v>
      </c>
      <c r="H92" s="166">
        <f t="shared" si="60"/>
        <v>0</v>
      </c>
      <c r="I92" s="166">
        <f t="shared" si="60"/>
        <v>0</v>
      </c>
      <c r="J92" s="166">
        <f t="shared" si="60"/>
        <v>0</v>
      </c>
      <c r="K92" s="166">
        <f t="shared" si="60"/>
        <v>0</v>
      </c>
      <c r="L92" s="166">
        <f t="shared" si="60"/>
        <v>0</v>
      </c>
      <c r="M92" s="166">
        <f t="shared" si="60"/>
        <v>0</v>
      </c>
      <c r="N92" s="166">
        <f t="shared" si="60"/>
        <v>0</v>
      </c>
      <c r="O92" s="166">
        <f t="shared" si="60"/>
        <v>0</v>
      </c>
      <c r="P92" s="166">
        <f t="shared" si="60"/>
        <v>0</v>
      </c>
      <c r="Q92" s="166">
        <f t="shared" si="60"/>
        <v>0</v>
      </c>
      <c r="R92" s="166">
        <f t="shared" si="60"/>
        <v>0</v>
      </c>
      <c r="S92" s="274">
        <f t="shared" si="60"/>
        <v>0</v>
      </c>
      <c r="T92" s="366">
        <f t="shared" si="60"/>
        <v>0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227</v>
      </c>
      <c r="C93" s="201" t="s">
        <v>379</v>
      </c>
      <c r="D93" s="202">
        <f>SUM(D94)</f>
        <v>24000000</v>
      </c>
      <c r="E93" s="202">
        <f>SUM(E94)</f>
        <v>0</v>
      </c>
      <c r="F93" s="202">
        <f t="shared" ref="F93:T93" si="61">SUM(F94)</f>
        <v>0</v>
      </c>
      <c r="G93" s="202">
        <f t="shared" si="61"/>
        <v>0</v>
      </c>
      <c r="H93" s="202">
        <f t="shared" si="61"/>
        <v>0</v>
      </c>
      <c r="I93" s="202">
        <f t="shared" si="61"/>
        <v>0</v>
      </c>
      <c r="J93" s="202">
        <f t="shared" si="61"/>
        <v>0</v>
      </c>
      <c r="K93" s="202">
        <f t="shared" si="61"/>
        <v>0</v>
      </c>
      <c r="L93" s="202">
        <f t="shared" si="61"/>
        <v>0</v>
      </c>
      <c r="M93" s="202">
        <f t="shared" si="61"/>
        <v>0</v>
      </c>
      <c r="N93" s="202">
        <f t="shared" si="61"/>
        <v>0</v>
      </c>
      <c r="O93" s="202">
        <f t="shared" si="61"/>
        <v>0</v>
      </c>
      <c r="P93" s="202">
        <f t="shared" si="61"/>
        <v>0</v>
      </c>
      <c r="Q93" s="202">
        <f t="shared" si="61"/>
        <v>0</v>
      </c>
      <c r="R93" s="202">
        <f t="shared" si="61"/>
        <v>0</v>
      </c>
      <c r="S93" s="269">
        <f t="shared" si="61"/>
        <v>0</v>
      </c>
      <c r="T93" s="202">
        <f t="shared" si="61"/>
        <v>0</v>
      </c>
    </row>
    <row r="94" spans="1:32" s="207" customFormat="1" ht="18.75">
      <c r="A94" s="203">
        <v>34</v>
      </c>
      <c r="B94" s="204" t="s">
        <v>232</v>
      </c>
      <c r="C94" s="205" t="s">
        <v>233</v>
      </c>
      <c r="D94" s="206">
        <v>24000000</v>
      </c>
      <c r="E94" s="343">
        <f t="shared" ref="E94" si="62">F94+G94+H94+Q94+R94</f>
        <v>0</v>
      </c>
      <c r="F94" s="450"/>
      <c r="G94" s="450"/>
      <c r="H94" s="238">
        <f t="shared" ref="H94" si="63">SUM(I94:P94)</f>
        <v>0</v>
      </c>
      <c r="I94" s="451"/>
      <c r="J94" s="451"/>
      <c r="K94" s="451"/>
      <c r="L94" s="451"/>
      <c r="M94" s="451"/>
      <c r="N94" s="451"/>
      <c r="O94" s="451"/>
      <c r="P94" s="451"/>
      <c r="Q94" s="452"/>
      <c r="R94" s="452"/>
      <c r="S94" s="453"/>
      <c r="T94" s="454"/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316</v>
      </c>
      <c r="B96" s="364"/>
      <c r="C96" s="365"/>
      <c r="D96" s="366">
        <f>SUM(D97)</f>
        <v>4000000</v>
      </c>
      <c r="E96" s="366">
        <f t="shared" ref="E96:T96" si="64">SUM(E97)</f>
        <v>0</v>
      </c>
      <c r="F96" s="166">
        <f t="shared" si="64"/>
        <v>0</v>
      </c>
      <c r="G96" s="166">
        <f t="shared" si="64"/>
        <v>0</v>
      </c>
      <c r="H96" s="166">
        <f t="shared" si="64"/>
        <v>0</v>
      </c>
      <c r="I96" s="166">
        <f t="shared" si="64"/>
        <v>0</v>
      </c>
      <c r="J96" s="166">
        <f t="shared" si="64"/>
        <v>0</v>
      </c>
      <c r="K96" s="166">
        <f t="shared" si="64"/>
        <v>0</v>
      </c>
      <c r="L96" s="166">
        <f t="shared" si="64"/>
        <v>0</v>
      </c>
      <c r="M96" s="166">
        <f t="shared" si="64"/>
        <v>0</v>
      </c>
      <c r="N96" s="166">
        <f t="shared" si="64"/>
        <v>0</v>
      </c>
      <c r="O96" s="166">
        <f t="shared" si="64"/>
        <v>0</v>
      </c>
      <c r="P96" s="166">
        <f t="shared" si="64"/>
        <v>0</v>
      </c>
      <c r="Q96" s="166">
        <f t="shared" si="64"/>
        <v>0</v>
      </c>
      <c r="R96" s="166">
        <f t="shared" si="64"/>
        <v>0</v>
      </c>
      <c r="S96" s="274">
        <f t="shared" si="64"/>
        <v>0</v>
      </c>
      <c r="T96" s="366">
        <f t="shared" si="64"/>
        <v>0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269</v>
      </c>
      <c r="C97" s="201" t="s">
        <v>281</v>
      </c>
      <c r="D97" s="202">
        <f>SUM(D98)</f>
        <v>4000000</v>
      </c>
      <c r="E97" s="202">
        <f>SUM(E98)</f>
        <v>0</v>
      </c>
      <c r="F97" s="202">
        <f t="shared" ref="F97:T97" si="65">SUM(F98)</f>
        <v>0</v>
      </c>
      <c r="G97" s="202">
        <f t="shared" si="65"/>
        <v>0</v>
      </c>
      <c r="H97" s="202">
        <f t="shared" si="65"/>
        <v>0</v>
      </c>
      <c r="I97" s="202">
        <f t="shared" si="65"/>
        <v>0</v>
      </c>
      <c r="J97" s="202">
        <f t="shared" si="65"/>
        <v>0</v>
      </c>
      <c r="K97" s="202">
        <f t="shared" si="65"/>
        <v>0</v>
      </c>
      <c r="L97" s="202">
        <f t="shared" si="65"/>
        <v>0</v>
      </c>
      <c r="M97" s="202">
        <f t="shared" si="65"/>
        <v>0</v>
      </c>
      <c r="N97" s="202">
        <f t="shared" si="65"/>
        <v>0</v>
      </c>
      <c r="O97" s="202">
        <f t="shared" si="65"/>
        <v>0</v>
      </c>
      <c r="P97" s="202">
        <f t="shared" si="65"/>
        <v>0</v>
      </c>
      <c r="Q97" s="202">
        <f t="shared" si="65"/>
        <v>0</v>
      </c>
      <c r="R97" s="202">
        <f t="shared" si="65"/>
        <v>0</v>
      </c>
      <c r="S97" s="269">
        <f t="shared" si="65"/>
        <v>0</v>
      </c>
      <c r="T97" s="202">
        <f t="shared" si="65"/>
        <v>0</v>
      </c>
    </row>
    <row r="98" spans="1:32" s="207" customFormat="1" ht="18.75">
      <c r="A98" s="203">
        <v>35</v>
      </c>
      <c r="B98" s="204" t="s">
        <v>327</v>
      </c>
      <c r="C98" s="205" t="s">
        <v>400</v>
      </c>
      <c r="D98" s="206">
        <v>4000000</v>
      </c>
      <c r="E98" s="343">
        <f t="shared" ref="E98" si="66">F98+G98+H98+Q98+R98</f>
        <v>0</v>
      </c>
      <c r="F98" s="450"/>
      <c r="G98" s="450"/>
      <c r="H98" s="238">
        <f t="shared" ref="H98" si="67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/>
      <c r="T98" s="454"/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402</v>
      </c>
      <c r="B100" s="364"/>
      <c r="C100" s="365"/>
      <c r="D100" s="366">
        <f>SUM(D101+D103)</f>
        <v>5500000</v>
      </c>
      <c r="E100" s="366">
        <f t="shared" ref="E100:T100" si="68">SUM(E101+E103)</f>
        <v>0</v>
      </c>
      <c r="F100" s="166">
        <f t="shared" si="68"/>
        <v>0</v>
      </c>
      <c r="G100" s="166">
        <f t="shared" si="68"/>
        <v>0</v>
      </c>
      <c r="H100" s="166">
        <f t="shared" si="68"/>
        <v>0</v>
      </c>
      <c r="I100" s="166">
        <f t="shared" si="68"/>
        <v>0</v>
      </c>
      <c r="J100" s="166">
        <f t="shared" si="68"/>
        <v>0</v>
      </c>
      <c r="K100" s="166">
        <f t="shared" si="68"/>
        <v>0</v>
      </c>
      <c r="L100" s="166">
        <f t="shared" si="68"/>
        <v>0</v>
      </c>
      <c r="M100" s="166">
        <f t="shared" si="68"/>
        <v>0</v>
      </c>
      <c r="N100" s="166">
        <f t="shared" si="68"/>
        <v>0</v>
      </c>
      <c r="O100" s="166">
        <f t="shared" si="68"/>
        <v>0</v>
      </c>
      <c r="P100" s="166">
        <f t="shared" si="68"/>
        <v>0</v>
      </c>
      <c r="Q100" s="166">
        <f t="shared" si="68"/>
        <v>0</v>
      </c>
      <c r="R100" s="166">
        <f t="shared" si="68"/>
        <v>0</v>
      </c>
      <c r="S100" s="274">
        <f t="shared" si="68"/>
        <v>0</v>
      </c>
      <c r="T100" s="366">
        <f t="shared" si="68"/>
        <v>0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242</v>
      </c>
      <c r="C101" s="201" t="s">
        <v>380</v>
      </c>
      <c r="D101" s="202">
        <f>SUM(D102)</f>
        <v>3000000</v>
      </c>
      <c r="E101" s="202">
        <f>SUM(E102)</f>
        <v>0</v>
      </c>
      <c r="F101" s="202">
        <f>SUM(F102)</f>
        <v>0</v>
      </c>
      <c r="G101" s="202">
        <f t="shared" ref="G101:T101" si="69">SUM(G102)</f>
        <v>0</v>
      </c>
      <c r="H101" s="202">
        <f t="shared" si="69"/>
        <v>0</v>
      </c>
      <c r="I101" s="202">
        <f t="shared" si="69"/>
        <v>0</v>
      </c>
      <c r="J101" s="202">
        <f t="shared" si="69"/>
        <v>0</v>
      </c>
      <c r="K101" s="202">
        <f t="shared" si="69"/>
        <v>0</v>
      </c>
      <c r="L101" s="202">
        <f t="shared" si="69"/>
        <v>0</v>
      </c>
      <c r="M101" s="202">
        <f t="shared" si="69"/>
        <v>0</v>
      </c>
      <c r="N101" s="202">
        <f t="shared" si="69"/>
        <v>0</v>
      </c>
      <c r="O101" s="202">
        <f t="shared" si="69"/>
        <v>0</v>
      </c>
      <c r="P101" s="202">
        <f t="shared" si="69"/>
        <v>0</v>
      </c>
      <c r="Q101" s="202">
        <f t="shared" si="69"/>
        <v>0</v>
      </c>
      <c r="R101" s="202">
        <f t="shared" si="69"/>
        <v>0</v>
      </c>
      <c r="S101" s="269">
        <f t="shared" si="69"/>
        <v>0</v>
      </c>
      <c r="T101" s="202">
        <f t="shared" si="69"/>
        <v>0</v>
      </c>
    </row>
    <row r="102" spans="1:32" s="207" customFormat="1" ht="18.75">
      <c r="A102" s="203">
        <v>36</v>
      </c>
      <c r="B102" s="204" t="s">
        <v>244</v>
      </c>
      <c r="C102" s="205" t="s">
        <v>245</v>
      </c>
      <c r="D102" s="206">
        <v>3000000</v>
      </c>
      <c r="E102" s="343">
        <f t="shared" ref="E102" si="70">F102+G102+H102+Q102+R102</f>
        <v>0</v>
      </c>
      <c r="F102" s="450"/>
      <c r="G102" s="450"/>
      <c r="H102" s="238">
        <f t="shared" ref="H102" si="71">SUM(I102:P102)</f>
        <v>0</v>
      </c>
      <c r="I102" s="451"/>
      <c r="J102" s="451"/>
      <c r="K102" s="451"/>
      <c r="L102" s="451"/>
      <c r="M102" s="451"/>
      <c r="N102" s="451"/>
      <c r="O102" s="451"/>
      <c r="P102" s="451"/>
      <c r="Q102" s="452"/>
      <c r="R102" s="452"/>
      <c r="S102" s="453"/>
      <c r="T102" s="454"/>
    </row>
    <row r="103" spans="1:32" s="198" customFormat="1" ht="18.75">
      <c r="A103" s="199"/>
      <c r="B103" s="200" t="s">
        <v>269</v>
      </c>
      <c r="C103" s="201" t="s">
        <v>281</v>
      </c>
      <c r="D103" s="202">
        <f>SUM(D104)</f>
        <v>2500000</v>
      </c>
      <c r="E103" s="202">
        <f>SUM(E104)</f>
        <v>0</v>
      </c>
      <c r="F103" s="202">
        <f t="shared" ref="F103:T103" si="72">SUM(F104)</f>
        <v>0</v>
      </c>
      <c r="G103" s="202">
        <f t="shared" si="72"/>
        <v>0</v>
      </c>
      <c r="H103" s="202">
        <f t="shared" si="72"/>
        <v>0</v>
      </c>
      <c r="I103" s="202">
        <f t="shared" si="72"/>
        <v>0</v>
      </c>
      <c r="J103" s="202">
        <f t="shared" si="72"/>
        <v>0</v>
      </c>
      <c r="K103" s="202">
        <f t="shared" si="72"/>
        <v>0</v>
      </c>
      <c r="L103" s="202">
        <f t="shared" si="72"/>
        <v>0</v>
      </c>
      <c r="M103" s="202">
        <f t="shared" si="72"/>
        <v>0</v>
      </c>
      <c r="N103" s="202">
        <f t="shared" si="72"/>
        <v>0</v>
      </c>
      <c r="O103" s="202">
        <f t="shared" si="72"/>
        <v>0</v>
      </c>
      <c r="P103" s="202">
        <f t="shared" si="72"/>
        <v>0</v>
      </c>
      <c r="Q103" s="202">
        <f t="shared" si="72"/>
        <v>0</v>
      </c>
      <c r="R103" s="202">
        <f t="shared" si="72"/>
        <v>0</v>
      </c>
      <c r="S103" s="269">
        <f t="shared" si="72"/>
        <v>0</v>
      </c>
      <c r="T103" s="202">
        <f t="shared" si="72"/>
        <v>0</v>
      </c>
    </row>
    <row r="104" spans="1:32" s="207" customFormat="1" ht="18.75">
      <c r="A104" s="203">
        <v>37</v>
      </c>
      <c r="B104" s="204" t="s">
        <v>280</v>
      </c>
      <c r="C104" s="205" t="s">
        <v>281</v>
      </c>
      <c r="D104" s="206">
        <v>2500000</v>
      </c>
      <c r="E104" s="343">
        <f t="shared" ref="E104" si="73">F104+G104+H104+Q104+R104</f>
        <v>0</v>
      </c>
      <c r="F104" s="450"/>
      <c r="G104" s="450"/>
      <c r="H104" s="238">
        <f t="shared" ref="H104" si="74">SUM(I104:P104)</f>
        <v>0</v>
      </c>
      <c r="I104" s="451"/>
      <c r="J104" s="451"/>
      <c r="K104" s="451"/>
      <c r="L104" s="451"/>
      <c r="M104" s="451"/>
      <c r="N104" s="451"/>
      <c r="O104" s="451"/>
      <c r="P104" s="451"/>
      <c r="Q104" s="452"/>
      <c r="R104" s="452"/>
      <c r="S104" s="453"/>
      <c r="T104" s="454"/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317</v>
      </c>
      <c r="B106" s="364"/>
      <c r="C106" s="365"/>
      <c r="D106" s="366">
        <f>SUM(D107)</f>
        <v>3000000</v>
      </c>
      <c r="E106" s="366">
        <f t="shared" ref="E106:T106" si="75">SUM(E107)</f>
        <v>0</v>
      </c>
      <c r="F106" s="166">
        <f t="shared" si="75"/>
        <v>0</v>
      </c>
      <c r="G106" s="166">
        <f t="shared" si="75"/>
        <v>0</v>
      </c>
      <c r="H106" s="166">
        <f t="shared" si="75"/>
        <v>0</v>
      </c>
      <c r="I106" s="166">
        <f t="shared" si="75"/>
        <v>0</v>
      </c>
      <c r="J106" s="166">
        <f t="shared" si="75"/>
        <v>0</v>
      </c>
      <c r="K106" s="166">
        <f t="shared" si="75"/>
        <v>0</v>
      </c>
      <c r="L106" s="166">
        <f t="shared" si="75"/>
        <v>0</v>
      </c>
      <c r="M106" s="166">
        <f t="shared" si="75"/>
        <v>0</v>
      </c>
      <c r="N106" s="166">
        <f t="shared" si="75"/>
        <v>0</v>
      </c>
      <c r="O106" s="166">
        <f t="shared" si="75"/>
        <v>0</v>
      </c>
      <c r="P106" s="166">
        <f t="shared" si="75"/>
        <v>0</v>
      </c>
      <c r="Q106" s="166">
        <f t="shared" si="75"/>
        <v>0</v>
      </c>
      <c r="R106" s="166">
        <f t="shared" si="75"/>
        <v>0</v>
      </c>
      <c r="S106" s="274">
        <f t="shared" si="75"/>
        <v>0</v>
      </c>
      <c r="T106" s="366">
        <f t="shared" si="75"/>
        <v>0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269</v>
      </c>
      <c r="C107" s="201" t="s">
        <v>281</v>
      </c>
      <c r="D107" s="202">
        <f>SUM(D108)</f>
        <v>3000000</v>
      </c>
      <c r="E107" s="202">
        <f>SUM(E108)</f>
        <v>0</v>
      </c>
      <c r="F107" s="202">
        <f t="shared" ref="F107:T107" si="76">SUM(F108)</f>
        <v>0</v>
      </c>
      <c r="G107" s="202">
        <f t="shared" si="76"/>
        <v>0</v>
      </c>
      <c r="H107" s="202">
        <f t="shared" si="76"/>
        <v>0</v>
      </c>
      <c r="I107" s="202">
        <f t="shared" si="76"/>
        <v>0</v>
      </c>
      <c r="J107" s="202">
        <f t="shared" si="76"/>
        <v>0</v>
      </c>
      <c r="K107" s="202">
        <f t="shared" si="76"/>
        <v>0</v>
      </c>
      <c r="L107" s="202">
        <f t="shared" si="76"/>
        <v>0</v>
      </c>
      <c r="M107" s="202">
        <f t="shared" si="76"/>
        <v>0</v>
      </c>
      <c r="N107" s="202">
        <f t="shared" si="76"/>
        <v>0</v>
      </c>
      <c r="O107" s="202">
        <f t="shared" si="76"/>
        <v>0</v>
      </c>
      <c r="P107" s="202">
        <f t="shared" si="76"/>
        <v>0</v>
      </c>
      <c r="Q107" s="202">
        <f t="shared" si="76"/>
        <v>0</v>
      </c>
      <c r="R107" s="202">
        <f t="shared" si="76"/>
        <v>0</v>
      </c>
      <c r="S107" s="269">
        <f t="shared" si="76"/>
        <v>0</v>
      </c>
      <c r="T107" s="202">
        <f t="shared" si="76"/>
        <v>0</v>
      </c>
    </row>
    <row r="108" spans="1:32" s="207" customFormat="1" ht="18.75">
      <c r="A108" s="203">
        <v>38</v>
      </c>
      <c r="B108" s="204" t="s">
        <v>280</v>
      </c>
      <c r="C108" s="205" t="s">
        <v>281</v>
      </c>
      <c r="D108" s="206">
        <v>3000000</v>
      </c>
      <c r="E108" s="343">
        <f t="shared" ref="E108" si="77">F108+G108+H108+Q108+R108</f>
        <v>0</v>
      </c>
      <c r="F108" s="450"/>
      <c r="G108" s="450"/>
      <c r="H108" s="238">
        <f t="shared" ref="H108" si="78">SUM(I108:P108)</f>
        <v>0</v>
      </c>
      <c r="I108" s="451"/>
      <c r="J108" s="451"/>
      <c r="K108" s="451"/>
      <c r="L108" s="451"/>
      <c r="M108" s="451"/>
      <c r="N108" s="451"/>
      <c r="O108" s="451"/>
      <c r="P108" s="451"/>
      <c r="Q108" s="452"/>
      <c r="R108" s="452"/>
      <c r="S108" s="453"/>
      <c r="T108" s="454"/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318</v>
      </c>
      <c r="B110" s="364"/>
      <c r="C110" s="365"/>
      <c r="D110" s="366">
        <f>SUM(D111+D113+D115+D118+D120)</f>
        <v>5500000</v>
      </c>
      <c r="E110" s="366">
        <f>SUM(E111+E113+E115+E118+E120)</f>
        <v>0</v>
      </c>
      <c r="F110" s="166">
        <f t="shared" ref="F110:T110" si="79">SUM(F111+F113+F115+F118+F120)</f>
        <v>0</v>
      </c>
      <c r="G110" s="166">
        <f t="shared" si="79"/>
        <v>0</v>
      </c>
      <c r="H110" s="166">
        <f t="shared" si="79"/>
        <v>0</v>
      </c>
      <c r="I110" s="166">
        <f t="shared" si="79"/>
        <v>0</v>
      </c>
      <c r="J110" s="166">
        <f t="shared" si="79"/>
        <v>0</v>
      </c>
      <c r="K110" s="166">
        <f t="shared" si="79"/>
        <v>0</v>
      </c>
      <c r="L110" s="166">
        <f t="shared" si="79"/>
        <v>0</v>
      </c>
      <c r="M110" s="166">
        <f t="shared" si="79"/>
        <v>0</v>
      </c>
      <c r="N110" s="166">
        <f t="shared" si="79"/>
        <v>0</v>
      </c>
      <c r="O110" s="166">
        <f t="shared" si="79"/>
        <v>0</v>
      </c>
      <c r="P110" s="166">
        <f t="shared" si="79"/>
        <v>0</v>
      </c>
      <c r="Q110" s="166">
        <f t="shared" si="79"/>
        <v>0</v>
      </c>
      <c r="R110" s="166">
        <f t="shared" si="79"/>
        <v>0</v>
      </c>
      <c r="S110" s="274">
        <f t="shared" si="79"/>
        <v>0</v>
      </c>
      <c r="T110" s="366">
        <f t="shared" si="79"/>
        <v>0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356</v>
      </c>
      <c r="C111" s="201" t="s">
        <v>390</v>
      </c>
      <c r="D111" s="202">
        <f>SUM(D112)</f>
        <v>4300000</v>
      </c>
      <c r="E111" s="202">
        <f>SUM(E112)</f>
        <v>0</v>
      </c>
      <c r="F111" s="202">
        <f t="shared" ref="F111:T111" si="80">SUM(F112)</f>
        <v>0</v>
      </c>
      <c r="G111" s="202">
        <f t="shared" si="80"/>
        <v>0</v>
      </c>
      <c r="H111" s="202">
        <f t="shared" si="80"/>
        <v>0</v>
      </c>
      <c r="I111" s="202">
        <f t="shared" si="80"/>
        <v>0</v>
      </c>
      <c r="J111" s="202">
        <f t="shared" si="80"/>
        <v>0</v>
      </c>
      <c r="K111" s="202">
        <f t="shared" si="80"/>
        <v>0</v>
      </c>
      <c r="L111" s="202">
        <f t="shared" si="80"/>
        <v>0</v>
      </c>
      <c r="M111" s="202">
        <f t="shared" si="80"/>
        <v>0</v>
      </c>
      <c r="N111" s="202">
        <f t="shared" si="80"/>
        <v>0</v>
      </c>
      <c r="O111" s="202">
        <f t="shared" si="80"/>
        <v>0</v>
      </c>
      <c r="P111" s="202">
        <f t="shared" si="80"/>
        <v>0</v>
      </c>
      <c r="Q111" s="202">
        <f t="shared" si="80"/>
        <v>0</v>
      </c>
      <c r="R111" s="202">
        <f t="shared" si="80"/>
        <v>0</v>
      </c>
      <c r="S111" s="269">
        <f t="shared" si="80"/>
        <v>0</v>
      </c>
      <c r="T111" s="202">
        <f t="shared" si="80"/>
        <v>0</v>
      </c>
    </row>
    <row r="112" spans="1:32" s="207" customFormat="1" ht="18.75">
      <c r="A112" s="203">
        <v>39</v>
      </c>
      <c r="B112" s="204" t="s">
        <v>207</v>
      </c>
      <c r="C112" s="205" t="s">
        <v>208</v>
      </c>
      <c r="D112" s="206">
        <v>4300000</v>
      </c>
      <c r="E112" s="343">
        <f t="shared" ref="E112" si="81">F112+G112+H112+Q112+R112</f>
        <v>0</v>
      </c>
      <c r="F112" s="450"/>
      <c r="G112" s="450"/>
      <c r="H112" s="238">
        <f t="shared" ref="H112" si="82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/>
      <c r="T112" s="454"/>
    </row>
    <row r="113" spans="1:32" s="198" customFormat="1" ht="18.75">
      <c r="A113" s="199"/>
      <c r="B113" s="200" t="s">
        <v>324</v>
      </c>
      <c r="C113" s="201" t="s">
        <v>212</v>
      </c>
      <c r="D113" s="202">
        <f>SUM(D114)</f>
        <v>180000</v>
      </c>
      <c r="E113" s="202">
        <f>SUM(E114)</f>
        <v>0</v>
      </c>
      <c r="F113" s="202">
        <f t="shared" ref="F113:T113" si="83">SUM(F114)</f>
        <v>0</v>
      </c>
      <c r="G113" s="202">
        <f t="shared" si="83"/>
        <v>0</v>
      </c>
      <c r="H113" s="202">
        <f t="shared" si="83"/>
        <v>0</v>
      </c>
      <c r="I113" s="202">
        <f t="shared" si="83"/>
        <v>0</v>
      </c>
      <c r="J113" s="202">
        <f t="shared" si="83"/>
        <v>0</v>
      </c>
      <c r="K113" s="202">
        <f t="shared" si="83"/>
        <v>0</v>
      </c>
      <c r="L113" s="202">
        <f t="shared" si="83"/>
        <v>0</v>
      </c>
      <c r="M113" s="202">
        <f t="shared" si="83"/>
        <v>0</v>
      </c>
      <c r="N113" s="202">
        <f t="shared" si="83"/>
        <v>0</v>
      </c>
      <c r="O113" s="202">
        <f t="shared" si="83"/>
        <v>0</v>
      </c>
      <c r="P113" s="202">
        <f t="shared" si="83"/>
        <v>0</v>
      </c>
      <c r="Q113" s="202">
        <f t="shared" si="83"/>
        <v>0</v>
      </c>
      <c r="R113" s="202">
        <f t="shared" si="83"/>
        <v>0</v>
      </c>
      <c r="S113" s="269">
        <f t="shared" si="83"/>
        <v>0</v>
      </c>
      <c r="T113" s="202">
        <f t="shared" si="83"/>
        <v>0</v>
      </c>
    </row>
    <row r="114" spans="1:32" s="207" customFormat="1" ht="18.75">
      <c r="A114" s="203">
        <v>40</v>
      </c>
      <c r="B114" s="204" t="s">
        <v>211</v>
      </c>
      <c r="C114" s="205" t="s">
        <v>212</v>
      </c>
      <c r="D114" s="206">
        <v>180000</v>
      </c>
      <c r="E114" s="343">
        <f t="shared" ref="E114" si="84">F114+G114+H114+Q114+R114</f>
        <v>0</v>
      </c>
      <c r="F114" s="450"/>
      <c r="G114" s="450"/>
      <c r="H114" s="238">
        <f t="shared" ref="H114" si="85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52"/>
      <c r="S114" s="453"/>
      <c r="T114" s="454"/>
    </row>
    <row r="115" spans="1:32" s="198" customFormat="1" ht="18.75">
      <c r="A115" s="199"/>
      <c r="B115" s="200" t="s">
        <v>313</v>
      </c>
      <c r="C115" s="201" t="s">
        <v>419</v>
      </c>
      <c r="D115" s="202">
        <f>SUM(D116+D117)</f>
        <v>740000</v>
      </c>
      <c r="E115" s="202">
        <f>SUM(E116+E117)</f>
        <v>0</v>
      </c>
      <c r="F115" s="202">
        <f t="shared" ref="F115:T115" si="86">SUM(F116+F117)</f>
        <v>0</v>
      </c>
      <c r="G115" s="202">
        <f t="shared" si="86"/>
        <v>0</v>
      </c>
      <c r="H115" s="202">
        <f t="shared" si="86"/>
        <v>0</v>
      </c>
      <c r="I115" s="462">
        <f t="shared" si="86"/>
        <v>0</v>
      </c>
      <c r="J115" s="462">
        <f t="shared" si="86"/>
        <v>0</v>
      </c>
      <c r="K115" s="462">
        <f t="shared" si="86"/>
        <v>0</v>
      </c>
      <c r="L115" s="462">
        <f t="shared" si="86"/>
        <v>0</v>
      </c>
      <c r="M115" s="462">
        <f t="shared" si="86"/>
        <v>0</v>
      </c>
      <c r="N115" s="462">
        <f t="shared" si="86"/>
        <v>0</v>
      </c>
      <c r="O115" s="462">
        <f t="shared" si="86"/>
        <v>0</v>
      </c>
      <c r="P115" s="462">
        <f t="shared" si="86"/>
        <v>0</v>
      </c>
      <c r="Q115" s="462">
        <f t="shared" si="86"/>
        <v>0</v>
      </c>
      <c r="R115" s="202">
        <f t="shared" si="86"/>
        <v>0</v>
      </c>
      <c r="S115" s="269">
        <f t="shared" si="86"/>
        <v>0</v>
      </c>
      <c r="T115" s="202">
        <f t="shared" si="86"/>
        <v>0</v>
      </c>
    </row>
    <row r="116" spans="1:32" s="207" customFormat="1" ht="18.75">
      <c r="A116" s="209">
        <v>41</v>
      </c>
      <c r="B116" s="210" t="s">
        <v>214</v>
      </c>
      <c r="C116" s="211" t="s">
        <v>420</v>
      </c>
      <c r="D116" s="212">
        <v>667000</v>
      </c>
      <c r="E116" s="343">
        <f t="shared" ref="E116:E117" si="87">F116+G116+H116+Q116+R116</f>
        <v>0</v>
      </c>
      <c r="F116" s="450"/>
      <c r="G116" s="450"/>
      <c r="H116" s="238">
        <f t="shared" ref="H116:H117" si="88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52"/>
      <c r="S116" s="453"/>
      <c r="T116" s="454"/>
    </row>
    <row r="117" spans="1:32" s="207" customFormat="1" ht="18.75">
      <c r="A117" s="209">
        <v>42</v>
      </c>
      <c r="B117" s="210" t="s">
        <v>217</v>
      </c>
      <c r="C117" s="211" t="s">
        <v>421</v>
      </c>
      <c r="D117" s="212">
        <v>73000</v>
      </c>
      <c r="E117" s="343">
        <f t="shared" si="87"/>
        <v>0</v>
      </c>
      <c r="F117" s="450"/>
      <c r="G117" s="450"/>
      <c r="H117" s="238">
        <f t="shared" si="88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52"/>
      <c r="S117" s="453"/>
      <c r="T117" s="454"/>
    </row>
    <row r="118" spans="1:32" s="198" customFormat="1" ht="18.75">
      <c r="A118" s="199"/>
      <c r="B118" s="200" t="s">
        <v>218</v>
      </c>
      <c r="C118" s="201" t="s">
        <v>377</v>
      </c>
      <c r="D118" s="202">
        <f>SUM(D119)</f>
        <v>180000</v>
      </c>
      <c r="E118" s="202">
        <f>SUM(E119)</f>
        <v>0</v>
      </c>
      <c r="F118" s="202">
        <f t="shared" ref="F118:T118" si="89">SUM(F119)</f>
        <v>0</v>
      </c>
      <c r="G118" s="202">
        <f t="shared" si="89"/>
        <v>0</v>
      </c>
      <c r="H118" s="202">
        <f t="shared" si="89"/>
        <v>0</v>
      </c>
      <c r="I118" s="462">
        <f t="shared" si="89"/>
        <v>0</v>
      </c>
      <c r="J118" s="462">
        <f t="shared" si="89"/>
        <v>0</v>
      </c>
      <c r="K118" s="462">
        <f t="shared" si="89"/>
        <v>0</v>
      </c>
      <c r="L118" s="462">
        <f t="shared" si="89"/>
        <v>0</v>
      </c>
      <c r="M118" s="462">
        <f t="shared" si="89"/>
        <v>0</v>
      </c>
      <c r="N118" s="462">
        <f t="shared" si="89"/>
        <v>0</v>
      </c>
      <c r="O118" s="462">
        <f t="shared" si="89"/>
        <v>0</v>
      </c>
      <c r="P118" s="462">
        <f t="shared" si="89"/>
        <v>0</v>
      </c>
      <c r="Q118" s="462">
        <f t="shared" si="89"/>
        <v>0</v>
      </c>
      <c r="R118" s="202">
        <f t="shared" si="89"/>
        <v>0</v>
      </c>
      <c r="S118" s="269">
        <f t="shared" si="89"/>
        <v>0</v>
      </c>
      <c r="T118" s="202">
        <f t="shared" si="89"/>
        <v>0</v>
      </c>
    </row>
    <row r="119" spans="1:32" s="207" customFormat="1" ht="18.75">
      <c r="A119" s="203">
        <v>43</v>
      </c>
      <c r="B119" s="204" t="s">
        <v>222</v>
      </c>
      <c r="C119" s="205" t="s">
        <v>223</v>
      </c>
      <c r="D119" s="206">
        <v>180000</v>
      </c>
      <c r="E119" s="343">
        <f t="shared" ref="E119" si="90">F119+G119+H119+Q119+R119</f>
        <v>0</v>
      </c>
      <c r="F119" s="450"/>
      <c r="G119" s="450"/>
      <c r="H119" s="238">
        <f t="shared" ref="H119" si="91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52"/>
      <c r="S119" s="453"/>
      <c r="T119" s="454"/>
    </row>
    <row r="120" spans="1:32" s="198" customFormat="1" ht="18.75">
      <c r="A120" s="199"/>
      <c r="B120" s="200" t="s">
        <v>242</v>
      </c>
      <c r="C120" s="201" t="s">
        <v>380</v>
      </c>
      <c r="D120" s="202">
        <f>SUM(D121)</f>
        <v>100000</v>
      </c>
      <c r="E120" s="202">
        <f>SUM(E121)</f>
        <v>0</v>
      </c>
      <c r="F120" s="202">
        <f t="shared" ref="F120:T120" si="92">SUM(F121)</f>
        <v>0</v>
      </c>
      <c r="G120" s="202">
        <f t="shared" si="92"/>
        <v>0</v>
      </c>
      <c r="H120" s="202">
        <f t="shared" si="92"/>
        <v>0</v>
      </c>
      <c r="I120" s="462">
        <f t="shared" si="92"/>
        <v>0</v>
      </c>
      <c r="J120" s="462">
        <f t="shared" si="92"/>
        <v>0</v>
      </c>
      <c r="K120" s="462">
        <f t="shared" si="92"/>
        <v>0</v>
      </c>
      <c r="L120" s="462">
        <f t="shared" si="92"/>
        <v>0</v>
      </c>
      <c r="M120" s="462">
        <f t="shared" si="92"/>
        <v>0</v>
      </c>
      <c r="N120" s="462">
        <f t="shared" si="92"/>
        <v>0</v>
      </c>
      <c r="O120" s="462">
        <f t="shared" si="92"/>
        <v>0</v>
      </c>
      <c r="P120" s="462">
        <f t="shared" si="92"/>
        <v>0</v>
      </c>
      <c r="Q120" s="462">
        <f t="shared" si="92"/>
        <v>0</v>
      </c>
      <c r="R120" s="202">
        <f t="shared" si="92"/>
        <v>0</v>
      </c>
      <c r="S120" s="269">
        <f t="shared" si="92"/>
        <v>0</v>
      </c>
      <c r="T120" s="202">
        <f t="shared" si="92"/>
        <v>0</v>
      </c>
    </row>
    <row r="121" spans="1:32" s="207" customFormat="1" ht="18.75">
      <c r="A121" s="203">
        <v>44</v>
      </c>
      <c r="B121" s="204" t="s">
        <v>260</v>
      </c>
      <c r="C121" s="205" t="s">
        <v>261</v>
      </c>
      <c r="D121" s="206">
        <v>100000</v>
      </c>
      <c r="E121" s="343">
        <f t="shared" ref="E121" si="93">F121+G121+H121+Q121+R121</f>
        <v>0</v>
      </c>
      <c r="F121" s="450"/>
      <c r="G121" s="450"/>
      <c r="H121" s="238">
        <f t="shared" ref="H121" si="94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/>
      <c r="T121" s="454"/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319</v>
      </c>
      <c r="B123" s="364"/>
      <c r="C123" s="365"/>
      <c r="D123" s="366">
        <f>SUM(D124+D126+D128+D131+D133)</f>
        <v>7202000</v>
      </c>
      <c r="E123" s="366">
        <f>SUM(E124+E126+E128+E131+E133)</f>
        <v>0</v>
      </c>
      <c r="F123" s="166">
        <f t="shared" ref="F123:T123" si="95">SUM(F124+F126+F128+F131+F133)</f>
        <v>0</v>
      </c>
      <c r="G123" s="166">
        <f t="shared" si="95"/>
        <v>0</v>
      </c>
      <c r="H123" s="166">
        <f t="shared" si="95"/>
        <v>0</v>
      </c>
      <c r="I123" s="166">
        <f t="shared" si="95"/>
        <v>0</v>
      </c>
      <c r="J123" s="166">
        <f t="shared" si="95"/>
        <v>0</v>
      </c>
      <c r="K123" s="166">
        <f t="shared" si="95"/>
        <v>0</v>
      </c>
      <c r="L123" s="166">
        <f t="shared" si="95"/>
        <v>0</v>
      </c>
      <c r="M123" s="166">
        <f t="shared" si="95"/>
        <v>0</v>
      </c>
      <c r="N123" s="166">
        <f t="shared" si="95"/>
        <v>0</v>
      </c>
      <c r="O123" s="166">
        <f t="shared" si="95"/>
        <v>0</v>
      </c>
      <c r="P123" s="166">
        <f t="shared" si="95"/>
        <v>0</v>
      </c>
      <c r="Q123" s="166">
        <f t="shared" si="95"/>
        <v>0</v>
      </c>
      <c r="R123" s="166">
        <f t="shared" si="95"/>
        <v>0</v>
      </c>
      <c r="S123" s="274">
        <f t="shared" si="95"/>
        <v>0</v>
      </c>
      <c r="T123" s="366">
        <f t="shared" si="95"/>
        <v>0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356</v>
      </c>
      <c r="C124" s="220" t="s">
        <v>390</v>
      </c>
      <c r="D124" s="196">
        <f>SUM(D125)</f>
        <v>2090000</v>
      </c>
      <c r="E124" s="196">
        <f>SUM(E125)</f>
        <v>0</v>
      </c>
      <c r="F124" s="196">
        <f t="shared" ref="F124:T124" si="96">SUM(F125)</f>
        <v>0</v>
      </c>
      <c r="G124" s="196">
        <f t="shared" si="96"/>
        <v>0</v>
      </c>
      <c r="H124" s="196">
        <f t="shared" si="96"/>
        <v>0</v>
      </c>
      <c r="I124" s="196">
        <f t="shared" si="96"/>
        <v>0</v>
      </c>
      <c r="J124" s="196">
        <f t="shared" si="96"/>
        <v>0</v>
      </c>
      <c r="K124" s="196">
        <f t="shared" si="96"/>
        <v>0</v>
      </c>
      <c r="L124" s="196">
        <f t="shared" si="96"/>
        <v>0</v>
      </c>
      <c r="M124" s="196">
        <f t="shared" si="96"/>
        <v>0</v>
      </c>
      <c r="N124" s="196">
        <f t="shared" si="96"/>
        <v>0</v>
      </c>
      <c r="O124" s="196">
        <f t="shared" si="96"/>
        <v>0</v>
      </c>
      <c r="P124" s="196">
        <f t="shared" si="96"/>
        <v>0</v>
      </c>
      <c r="Q124" s="196">
        <f t="shared" si="96"/>
        <v>0</v>
      </c>
      <c r="R124" s="196">
        <f t="shared" si="96"/>
        <v>0</v>
      </c>
      <c r="S124" s="272">
        <f t="shared" si="96"/>
        <v>0</v>
      </c>
      <c r="T124" s="196">
        <f t="shared" si="96"/>
        <v>0</v>
      </c>
    </row>
    <row r="125" spans="1:32" s="216" customFormat="1" ht="18.75">
      <c r="A125" s="213">
        <v>45</v>
      </c>
      <c r="B125" s="214" t="s">
        <v>207</v>
      </c>
      <c r="C125" s="215" t="s">
        <v>208</v>
      </c>
      <c r="D125" s="197">
        <v>2090000</v>
      </c>
      <c r="E125" s="343">
        <f t="shared" ref="E125" si="97">F125+G125+H125+Q125+R125</f>
        <v>0</v>
      </c>
      <c r="F125" s="450"/>
      <c r="G125" s="450"/>
      <c r="H125" s="238">
        <f t="shared" ref="H125" si="98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52"/>
      <c r="S125" s="453"/>
      <c r="T125" s="454"/>
    </row>
    <row r="126" spans="1:32" s="217" customFormat="1" ht="18.75">
      <c r="A126" s="218"/>
      <c r="B126" s="219" t="s">
        <v>324</v>
      </c>
      <c r="C126" s="220" t="s">
        <v>212</v>
      </c>
      <c r="D126" s="196">
        <f>SUM(D127)</f>
        <v>209000</v>
      </c>
      <c r="E126" s="196">
        <f>SUM(E127)</f>
        <v>0</v>
      </c>
      <c r="F126" s="196">
        <f t="shared" ref="F126:T126" si="99">SUM(F127)</f>
        <v>0</v>
      </c>
      <c r="G126" s="196">
        <f t="shared" si="99"/>
        <v>0</v>
      </c>
      <c r="H126" s="196">
        <f t="shared" si="99"/>
        <v>0</v>
      </c>
      <c r="I126" s="461">
        <f t="shared" si="99"/>
        <v>0</v>
      </c>
      <c r="J126" s="461">
        <f t="shared" si="99"/>
        <v>0</v>
      </c>
      <c r="K126" s="461">
        <f t="shared" si="99"/>
        <v>0</v>
      </c>
      <c r="L126" s="461">
        <f t="shared" si="99"/>
        <v>0</v>
      </c>
      <c r="M126" s="461">
        <f t="shared" si="99"/>
        <v>0</v>
      </c>
      <c r="N126" s="461">
        <f t="shared" si="99"/>
        <v>0</v>
      </c>
      <c r="O126" s="461">
        <f t="shared" si="99"/>
        <v>0</v>
      </c>
      <c r="P126" s="461">
        <f t="shared" si="99"/>
        <v>0</v>
      </c>
      <c r="Q126" s="461">
        <f t="shared" si="99"/>
        <v>0</v>
      </c>
      <c r="R126" s="196">
        <f t="shared" si="99"/>
        <v>0</v>
      </c>
      <c r="S126" s="272">
        <f t="shared" si="99"/>
        <v>0</v>
      </c>
      <c r="T126" s="196">
        <f t="shared" si="99"/>
        <v>0</v>
      </c>
    </row>
    <row r="127" spans="1:32" s="216" customFormat="1" ht="18.75">
      <c r="A127" s="213">
        <v>46</v>
      </c>
      <c r="B127" s="214" t="s">
        <v>211</v>
      </c>
      <c r="C127" s="215" t="s">
        <v>212</v>
      </c>
      <c r="D127" s="197">
        <v>209000</v>
      </c>
      <c r="E127" s="343">
        <f t="shared" ref="E127" si="100">F127+G127+H127+Q127+R127</f>
        <v>0</v>
      </c>
      <c r="F127" s="450"/>
      <c r="G127" s="450"/>
      <c r="H127" s="238">
        <f t="shared" ref="H127" si="101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52"/>
      <c r="S127" s="453"/>
      <c r="T127" s="454"/>
    </row>
    <row r="128" spans="1:32" s="217" customFormat="1" ht="18.75">
      <c r="A128" s="218"/>
      <c r="B128" s="219" t="s">
        <v>313</v>
      </c>
      <c r="C128" s="220" t="s">
        <v>419</v>
      </c>
      <c r="D128" s="196">
        <f>SUM(D129+D130)</f>
        <v>476900</v>
      </c>
      <c r="E128" s="196">
        <f>SUM(E129+E130)</f>
        <v>0</v>
      </c>
      <c r="F128" s="196">
        <f t="shared" ref="F128:T128" si="102">SUM(F129+F130)</f>
        <v>0</v>
      </c>
      <c r="G128" s="196">
        <f t="shared" si="102"/>
        <v>0</v>
      </c>
      <c r="H128" s="196">
        <f t="shared" si="102"/>
        <v>0</v>
      </c>
      <c r="I128" s="461">
        <f t="shared" si="102"/>
        <v>0</v>
      </c>
      <c r="J128" s="461">
        <f t="shared" si="102"/>
        <v>0</v>
      </c>
      <c r="K128" s="461">
        <f t="shared" si="102"/>
        <v>0</v>
      </c>
      <c r="L128" s="461">
        <f t="shared" si="102"/>
        <v>0</v>
      </c>
      <c r="M128" s="461">
        <f t="shared" si="102"/>
        <v>0</v>
      </c>
      <c r="N128" s="461">
        <f t="shared" si="102"/>
        <v>0</v>
      </c>
      <c r="O128" s="461">
        <f t="shared" si="102"/>
        <v>0</v>
      </c>
      <c r="P128" s="461">
        <f t="shared" si="102"/>
        <v>0</v>
      </c>
      <c r="Q128" s="461">
        <f t="shared" si="102"/>
        <v>0</v>
      </c>
      <c r="R128" s="196">
        <f t="shared" si="102"/>
        <v>0</v>
      </c>
      <c r="S128" s="272">
        <f t="shared" si="102"/>
        <v>0</v>
      </c>
      <c r="T128" s="196">
        <f t="shared" si="102"/>
        <v>0</v>
      </c>
    </row>
    <row r="129" spans="1:32" s="216" customFormat="1" ht="18.75">
      <c r="A129" s="221">
        <v>47</v>
      </c>
      <c r="B129" s="222" t="s">
        <v>214</v>
      </c>
      <c r="C129" s="223" t="s">
        <v>420</v>
      </c>
      <c r="D129" s="224">
        <v>430350</v>
      </c>
      <c r="E129" s="343">
        <f t="shared" ref="E129" si="103">F129+G129+H129+Q129+R129</f>
        <v>0</v>
      </c>
      <c r="F129" s="450"/>
      <c r="G129" s="450"/>
      <c r="H129" s="238">
        <f t="shared" ref="H129" si="104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52"/>
      <c r="S129" s="453"/>
      <c r="T129" s="454"/>
    </row>
    <row r="130" spans="1:32" s="216" customFormat="1" ht="18.75">
      <c r="A130" s="221">
        <v>48</v>
      </c>
      <c r="B130" s="222" t="s">
        <v>217</v>
      </c>
      <c r="C130" s="223" t="s">
        <v>421</v>
      </c>
      <c r="D130" s="224">
        <v>46550</v>
      </c>
      <c r="E130" s="343">
        <f t="shared" ref="E130" si="105">F130+G130+H130+Q130+R130</f>
        <v>0</v>
      </c>
      <c r="F130" s="450"/>
      <c r="G130" s="450"/>
      <c r="H130" s="238">
        <f t="shared" ref="H130" si="106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52"/>
      <c r="S130" s="453"/>
      <c r="T130" s="454"/>
    </row>
    <row r="131" spans="1:32" s="217" customFormat="1" ht="18.75">
      <c r="A131" s="218"/>
      <c r="B131" s="219" t="s">
        <v>218</v>
      </c>
      <c r="C131" s="220" t="s">
        <v>377</v>
      </c>
      <c r="D131" s="196">
        <f>SUM(D132)</f>
        <v>266000</v>
      </c>
      <c r="E131" s="196">
        <f>SUM(E132)</f>
        <v>0</v>
      </c>
      <c r="F131" s="196">
        <f t="shared" ref="F131:T131" si="107">SUM(F132)</f>
        <v>0</v>
      </c>
      <c r="G131" s="196">
        <f t="shared" si="107"/>
        <v>0</v>
      </c>
      <c r="H131" s="196">
        <f t="shared" si="107"/>
        <v>0</v>
      </c>
      <c r="I131" s="461">
        <f t="shared" si="107"/>
        <v>0</v>
      </c>
      <c r="J131" s="461">
        <f t="shared" si="107"/>
        <v>0</v>
      </c>
      <c r="K131" s="461">
        <f t="shared" si="107"/>
        <v>0</v>
      </c>
      <c r="L131" s="461">
        <f t="shared" si="107"/>
        <v>0</v>
      </c>
      <c r="M131" s="461">
        <f t="shared" si="107"/>
        <v>0</v>
      </c>
      <c r="N131" s="461">
        <f t="shared" si="107"/>
        <v>0</v>
      </c>
      <c r="O131" s="461">
        <f t="shared" si="107"/>
        <v>0</v>
      </c>
      <c r="P131" s="461">
        <f t="shared" si="107"/>
        <v>0</v>
      </c>
      <c r="Q131" s="461">
        <f t="shared" si="107"/>
        <v>0</v>
      </c>
      <c r="R131" s="196">
        <f t="shared" si="107"/>
        <v>0</v>
      </c>
      <c r="S131" s="272">
        <f t="shared" si="107"/>
        <v>0</v>
      </c>
      <c r="T131" s="196">
        <f t="shared" si="107"/>
        <v>0</v>
      </c>
    </row>
    <row r="132" spans="1:32" s="216" customFormat="1" ht="18.75">
      <c r="A132" s="213">
        <v>49</v>
      </c>
      <c r="B132" s="214" t="s">
        <v>222</v>
      </c>
      <c r="C132" s="215" t="s">
        <v>223</v>
      </c>
      <c r="D132" s="197">
        <v>266000</v>
      </c>
      <c r="E132" s="343">
        <f t="shared" ref="E132" si="108">F132+G132+H132+Q132+R132</f>
        <v>0</v>
      </c>
      <c r="F132" s="450"/>
      <c r="G132" s="450"/>
      <c r="H132" s="238">
        <f t="shared" ref="H132" si="109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52"/>
      <c r="S132" s="453"/>
      <c r="T132" s="454"/>
    </row>
    <row r="133" spans="1:32" s="217" customFormat="1" ht="18.75">
      <c r="A133" s="218"/>
      <c r="B133" s="219" t="s">
        <v>242</v>
      </c>
      <c r="C133" s="220" t="s">
        <v>380</v>
      </c>
      <c r="D133" s="196">
        <f>SUM(D134)</f>
        <v>4160100</v>
      </c>
      <c r="E133" s="196">
        <f>SUM(E134)</f>
        <v>0</v>
      </c>
      <c r="F133" s="196">
        <f t="shared" ref="F133:T133" si="110">SUM(F134)</f>
        <v>0</v>
      </c>
      <c r="G133" s="196">
        <f t="shared" si="110"/>
        <v>0</v>
      </c>
      <c r="H133" s="196">
        <f t="shared" si="110"/>
        <v>0</v>
      </c>
      <c r="I133" s="461">
        <f t="shared" si="110"/>
        <v>0</v>
      </c>
      <c r="J133" s="461">
        <f t="shared" si="110"/>
        <v>0</v>
      </c>
      <c r="K133" s="461">
        <f t="shared" si="110"/>
        <v>0</v>
      </c>
      <c r="L133" s="461">
        <f t="shared" si="110"/>
        <v>0</v>
      </c>
      <c r="M133" s="461">
        <f t="shared" si="110"/>
        <v>0</v>
      </c>
      <c r="N133" s="461">
        <f t="shared" si="110"/>
        <v>0</v>
      </c>
      <c r="O133" s="461">
        <f t="shared" si="110"/>
        <v>0</v>
      </c>
      <c r="P133" s="461">
        <f t="shared" si="110"/>
        <v>0</v>
      </c>
      <c r="Q133" s="461">
        <f t="shared" si="110"/>
        <v>0</v>
      </c>
      <c r="R133" s="196">
        <f t="shared" si="110"/>
        <v>0</v>
      </c>
      <c r="S133" s="272">
        <f t="shared" si="110"/>
        <v>0</v>
      </c>
      <c r="T133" s="196">
        <f t="shared" si="110"/>
        <v>0</v>
      </c>
    </row>
    <row r="134" spans="1:32" s="216" customFormat="1" ht="18.75">
      <c r="A134" s="213">
        <v>50</v>
      </c>
      <c r="B134" s="214" t="s">
        <v>260</v>
      </c>
      <c r="C134" s="215" t="s">
        <v>261</v>
      </c>
      <c r="D134" s="197">
        <v>4160100</v>
      </c>
      <c r="E134" s="343">
        <f t="shared" ref="E134" si="111">F134+G134+H134+Q134+R134</f>
        <v>0</v>
      </c>
      <c r="F134" s="450"/>
      <c r="G134" s="450"/>
      <c r="H134" s="238">
        <f t="shared" ref="H134" si="112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52"/>
      <c r="S134" s="453"/>
      <c r="T134" s="454"/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12" t="s">
        <v>455</v>
      </c>
      <c r="B136" s="512"/>
      <c r="C136" s="512"/>
      <c r="D136" s="366">
        <f>SUM(D137+D139)</f>
        <v>1480000</v>
      </c>
      <c r="E136" s="366">
        <f t="shared" ref="E136:T136" si="113">SUM(E137+E139)</f>
        <v>0</v>
      </c>
      <c r="F136" s="166">
        <f t="shared" si="113"/>
        <v>0</v>
      </c>
      <c r="G136" s="166">
        <f t="shared" si="113"/>
        <v>0</v>
      </c>
      <c r="H136" s="166">
        <f t="shared" si="113"/>
        <v>0</v>
      </c>
      <c r="I136" s="166">
        <f t="shared" si="113"/>
        <v>0</v>
      </c>
      <c r="J136" s="166">
        <f t="shared" si="113"/>
        <v>0</v>
      </c>
      <c r="K136" s="166">
        <f t="shared" si="113"/>
        <v>0</v>
      </c>
      <c r="L136" s="166">
        <f t="shared" si="113"/>
        <v>0</v>
      </c>
      <c r="M136" s="166">
        <f t="shared" si="113"/>
        <v>0</v>
      </c>
      <c r="N136" s="166">
        <f t="shared" si="113"/>
        <v>0</v>
      </c>
      <c r="O136" s="166">
        <f t="shared" si="113"/>
        <v>0</v>
      </c>
      <c r="P136" s="166">
        <f t="shared" si="113"/>
        <v>0</v>
      </c>
      <c r="Q136" s="166">
        <f t="shared" si="113"/>
        <v>0</v>
      </c>
      <c r="R136" s="166">
        <f t="shared" si="113"/>
        <v>0</v>
      </c>
      <c r="S136" s="274">
        <f t="shared" si="113"/>
        <v>0</v>
      </c>
      <c r="T136" s="366">
        <f t="shared" si="113"/>
        <v>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227</v>
      </c>
      <c r="C137" s="220" t="s">
        <v>379</v>
      </c>
      <c r="D137" s="196">
        <f>SUM(D138)</f>
        <v>500000</v>
      </c>
      <c r="E137" s="196">
        <f>SUM(E138)</f>
        <v>0</v>
      </c>
      <c r="F137" s="196">
        <f t="shared" ref="F137:T137" si="114">SUM(F138)</f>
        <v>0</v>
      </c>
      <c r="G137" s="196">
        <f t="shared" si="114"/>
        <v>0</v>
      </c>
      <c r="H137" s="196">
        <f t="shared" si="114"/>
        <v>0</v>
      </c>
      <c r="I137" s="196">
        <f t="shared" si="114"/>
        <v>0</v>
      </c>
      <c r="J137" s="196">
        <f t="shared" si="114"/>
        <v>0</v>
      </c>
      <c r="K137" s="196">
        <f t="shared" si="114"/>
        <v>0</v>
      </c>
      <c r="L137" s="196">
        <f t="shared" si="114"/>
        <v>0</v>
      </c>
      <c r="M137" s="196">
        <f t="shared" si="114"/>
        <v>0</v>
      </c>
      <c r="N137" s="196">
        <f t="shared" si="114"/>
        <v>0</v>
      </c>
      <c r="O137" s="196">
        <f t="shared" si="114"/>
        <v>0</v>
      </c>
      <c r="P137" s="196">
        <f t="shared" si="114"/>
        <v>0</v>
      </c>
      <c r="Q137" s="196">
        <f t="shared" si="114"/>
        <v>0</v>
      </c>
      <c r="R137" s="196">
        <f t="shared" si="114"/>
        <v>0</v>
      </c>
      <c r="S137" s="272">
        <f t="shared" si="114"/>
        <v>0</v>
      </c>
      <c r="T137" s="196">
        <f t="shared" si="114"/>
        <v>0</v>
      </c>
    </row>
    <row r="138" spans="1:32" s="216" customFormat="1" ht="18.75">
      <c r="A138" s="213">
        <v>51</v>
      </c>
      <c r="B138" s="214" t="s">
        <v>235</v>
      </c>
      <c r="C138" s="215" t="s">
        <v>236</v>
      </c>
      <c r="D138" s="197">
        <v>500000</v>
      </c>
      <c r="E138" s="343">
        <f t="shared" ref="E138" si="115">F138+G138+H138+Q138+R138</f>
        <v>0</v>
      </c>
      <c r="F138" s="450"/>
      <c r="G138" s="457"/>
      <c r="H138" s="458">
        <f t="shared" ref="H138" si="116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52"/>
      <c r="S138" s="453"/>
      <c r="T138" s="454"/>
    </row>
    <row r="139" spans="1:32" s="217" customFormat="1" ht="18.75">
      <c r="A139" s="218"/>
      <c r="B139" s="219" t="s">
        <v>242</v>
      </c>
      <c r="C139" s="220" t="s">
        <v>380</v>
      </c>
      <c r="D139" s="196">
        <f>SUM(D140+D141)</f>
        <v>980000</v>
      </c>
      <c r="E139" s="196">
        <f>SUM(E140+E141)</f>
        <v>0</v>
      </c>
      <c r="F139" s="196">
        <f t="shared" ref="F139:T139" si="117">SUM(F140+F141)</f>
        <v>0</v>
      </c>
      <c r="G139" s="461">
        <f t="shared" si="117"/>
        <v>0</v>
      </c>
      <c r="H139" s="461">
        <f t="shared" si="117"/>
        <v>0</v>
      </c>
      <c r="I139" s="461">
        <f t="shared" si="117"/>
        <v>0</v>
      </c>
      <c r="J139" s="461">
        <f t="shared" si="117"/>
        <v>0</v>
      </c>
      <c r="K139" s="461">
        <f t="shared" si="117"/>
        <v>0</v>
      </c>
      <c r="L139" s="461">
        <f t="shared" si="117"/>
        <v>0</v>
      </c>
      <c r="M139" s="461">
        <f t="shared" si="117"/>
        <v>0</v>
      </c>
      <c r="N139" s="461">
        <f t="shared" si="117"/>
        <v>0</v>
      </c>
      <c r="O139" s="461">
        <f t="shared" si="117"/>
        <v>0</v>
      </c>
      <c r="P139" s="461">
        <f t="shared" si="117"/>
        <v>0</v>
      </c>
      <c r="Q139" s="461">
        <f t="shared" si="117"/>
        <v>0</v>
      </c>
      <c r="R139" s="196">
        <f t="shared" si="117"/>
        <v>0</v>
      </c>
      <c r="S139" s="272">
        <f t="shared" si="117"/>
        <v>0</v>
      </c>
      <c r="T139" s="196">
        <f t="shared" si="117"/>
        <v>0</v>
      </c>
    </row>
    <row r="140" spans="1:32" s="216" customFormat="1" ht="18.75">
      <c r="A140" s="221">
        <v>52</v>
      </c>
      <c r="B140" s="222" t="s">
        <v>244</v>
      </c>
      <c r="C140" s="223" t="s">
        <v>245</v>
      </c>
      <c r="D140" s="224">
        <v>490000</v>
      </c>
      <c r="E140" s="343">
        <f t="shared" ref="E140" si="118">F140+G140+H140+Q140+R140</f>
        <v>0</v>
      </c>
      <c r="F140" s="450"/>
      <c r="G140" s="457"/>
      <c r="H140" s="458">
        <f t="shared" ref="H140" si="119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52"/>
      <c r="S140" s="453"/>
      <c r="T140" s="454"/>
    </row>
    <row r="141" spans="1:32" s="216" customFormat="1" ht="18.75">
      <c r="A141" s="221">
        <v>53</v>
      </c>
      <c r="B141" s="222" t="s">
        <v>252</v>
      </c>
      <c r="C141" s="223" t="s">
        <v>253</v>
      </c>
      <c r="D141" s="224">
        <v>490000</v>
      </c>
      <c r="E141" s="343">
        <f t="shared" ref="E141" si="120">F141+G141+H141+Q141+R141</f>
        <v>0</v>
      </c>
      <c r="F141" s="450"/>
      <c r="G141" s="457"/>
      <c r="H141" s="458">
        <f t="shared" ref="H141" si="121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12" t="s">
        <v>321</v>
      </c>
      <c r="B143" s="512"/>
      <c r="C143" s="514"/>
      <c r="D143" s="366">
        <f>SUM(D144+D146+D148+D150+D153+D155)</f>
        <v>29140000</v>
      </c>
      <c r="E143" s="366">
        <f>SUM(E144+E146+E148+E150+E153+E155)</f>
        <v>0</v>
      </c>
      <c r="F143" s="166">
        <f t="shared" ref="F143:T143" si="122">SUM(F144+F146+F148+F150+F153+F155)</f>
        <v>0</v>
      </c>
      <c r="G143" s="166">
        <f t="shared" si="122"/>
        <v>0</v>
      </c>
      <c r="H143" s="166">
        <f t="shared" si="122"/>
        <v>0</v>
      </c>
      <c r="I143" s="166">
        <f t="shared" si="122"/>
        <v>0</v>
      </c>
      <c r="J143" s="166">
        <f t="shared" si="122"/>
        <v>0</v>
      </c>
      <c r="K143" s="166">
        <f t="shared" si="122"/>
        <v>0</v>
      </c>
      <c r="L143" s="166">
        <f t="shared" si="122"/>
        <v>0</v>
      </c>
      <c r="M143" s="166">
        <f t="shared" si="122"/>
        <v>0</v>
      </c>
      <c r="N143" s="166">
        <f t="shared" si="122"/>
        <v>0</v>
      </c>
      <c r="O143" s="166">
        <f t="shared" si="122"/>
        <v>0</v>
      </c>
      <c r="P143" s="166">
        <f t="shared" si="122"/>
        <v>0</v>
      </c>
      <c r="Q143" s="166">
        <f t="shared" si="122"/>
        <v>0</v>
      </c>
      <c r="R143" s="166">
        <f t="shared" si="122"/>
        <v>0</v>
      </c>
      <c r="S143" s="274">
        <f t="shared" si="122"/>
        <v>0</v>
      </c>
      <c r="T143" s="366">
        <f t="shared" si="122"/>
        <v>0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242</v>
      </c>
      <c r="C144" s="220" t="s">
        <v>380</v>
      </c>
      <c r="D144" s="196">
        <f>SUM(D145)</f>
        <v>9200000</v>
      </c>
      <c r="E144" s="196">
        <f>SUM(E145)</f>
        <v>0</v>
      </c>
      <c r="F144" s="196">
        <f t="shared" ref="F144:T144" si="123">SUM(F145)</f>
        <v>0</v>
      </c>
      <c r="G144" s="196">
        <f t="shared" si="123"/>
        <v>0</v>
      </c>
      <c r="H144" s="196">
        <f t="shared" si="123"/>
        <v>0</v>
      </c>
      <c r="I144" s="196">
        <f t="shared" si="123"/>
        <v>0</v>
      </c>
      <c r="J144" s="196">
        <f t="shared" si="123"/>
        <v>0</v>
      </c>
      <c r="K144" s="196">
        <f t="shared" si="123"/>
        <v>0</v>
      </c>
      <c r="L144" s="196">
        <f t="shared" si="123"/>
        <v>0</v>
      </c>
      <c r="M144" s="196">
        <f t="shared" si="123"/>
        <v>0</v>
      </c>
      <c r="N144" s="196">
        <f t="shared" si="123"/>
        <v>0</v>
      </c>
      <c r="O144" s="196">
        <f t="shared" si="123"/>
        <v>0</v>
      </c>
      <c r="P144" s="196">
        <f t="shared" si="123"/>
        <v>0</v>
      </c>
      <c r="Q144" s="196">
        <f t="shared" si="123"/>
        <v>0</v>
      </c>
      <c r="R144" s="196">
        <f t="shared" si="123"/>
        <v>0</v>
      </c>
      <c r="S144" s="272">
        <f t="shared" si="123"/>
        <v>0</v>
      </c>
      <c r="T144" s="196">
        <f t="shared" si="123"/>
        <v>0</v>
      </c>
    </row>
    <row r="145" spans="1:32" s="216" customFormat="1" ht="18.75">
      <c r="A145" s="213">
        <v>54</v>
      </c>
      <c r="B145" s="214">
        <v>3232</v>
      </c>
      <c r="C145" s="215" t="s">
        <v>248</v>
      </c>
      <c r="D145" s="197">
        <v>9200000</v>
      </c>
      <c r="E145" s="343">
        <f t="shared" ref="E145" si="124">F145+G145+H145+Q145+R145</f>
        <v>0</v>
      </c>
      <c r="F145" s="457"/>
      <c r="G145" s="457"/>
      <c r="H145" s="458">
        <f t="shared" ref="H145" si="125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52"/>
      <c r="S145" s="453"/>
      <c r="T145" s="454"/>
    </row>
    <row r="146" spans="1:32" s="217" customFormat="1" ht="18.75">
      <c r="A146" s="218"/>
      <c r="B146" s="219" t="s">
        <v>269</v>
      </c>
      <c r="C146" s="220" t="s">
        <v>281</v>
      </c>
      <c r="D146" s="196">
        <f>SUM(D147)</f>
        <v>690000</v>
      </c>
      <c r="E146" s="196">
        <f>SUM(E147)</f>
        <v>0</v>
      </c>
      <c r="F146" s="461">
        <f t="shared" ref="F146:T146" si="126">SUM(F147)</f>
        <v>0</v>
      </c>
      <c r="G146" s="461">
        <f t="shared" si="126"/>
        <v>0</v>
      </c>
      <c r="H146" s="461">
        <f t="shared" si="126"/>
        <v>0</v>
      </c>
      <c r="I146" s="461">
        <f t="shared" si="126"/>
        <v>0</v>
      </c>
      <c r="J146" s="461">
        <f t="shared" si="126"/>
        <v>0</v>
      </c>
      <c r="K146" s="461">
        <f t="shared" si="126"/>
        <v>0</v>
      </c>
      <c r="L146" s="461">
        <f t="shared" si="126"/>
        <v>0</v>
      </c>
      <c r="M146" s="461">
        <f t="shared" si="126"/>
        <v>0</v>
      </c>
      <c r="N146" s="461">
        <f t="shared" si="126"/>
        <v>0</v>
      </c>
      <c r="O146" s="461">
        <f t="shared" si="126"/>
        <v>0</v>
      </c>
      <c r="P146" s="461">
        <f t="shared" si="126"/>
        <v>0</v>
      </c>
      <c r="Q146" s="461">
        <f t="shared" si="126"/>
        <v>0</v>
      </c>
      <c r="R146" s="196">
        <f t="shared" si="126"/>
        <v>0</v>
      </c>
      <c r="S146" s="272">
        <f t="shared" si="126"/>
        <v>0</v>
      </c>
      <c r="T146" s="196">
        <f t="shared" si="126"/>
        <v>0</v>
      </c>
    </row>
    <row r="147" spans="1:32" s="216" customFormat="1" ht="18.75">
      <c r="A147" s="213">
        <v>55</v>
      </c>
      <c r="B147" s="214">
        <v>3292</v>
      </c>
      <c r="C147" s="215" t="s">
        <v>273</v>
      </c>
      <c r="D147" s="197">
        <v>690000</v>
      </c>
      <c r="E147" s="343">
        <f t="shared" ref="E147" si="127">F147+G147+H147+Q147+R147</f>
        <v>0</v>
      </c>
      <c r="F147" s="457"/>
      <c r="G147" s="457"/>
      <c r="H147" s="458">
        <f t="shared" ref="H147" si="128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52"/>
      <c r="S147" s="453"/>
      <c r="T147" s="454"/>
    </row>
    <row r="148" spans="1:32" s="217" customFormat="1" ht="18.75">
      <c r="A148" s="218"/>
      <c r="B148" s="219" t="s">
        <v>322</v>
      </c>
      <c r="C148" s="220" t="s">
        <v>383</v>
      </c>
      <c r="D148" s="196">
        <f>SUM(D149)</f>
        <v>14250000</v>
      </c>
      <c r="E148" s="196">
        <f>SUM(E149)</f>
        <v>0</v>
      </c>
      <c r="F148" s="461">
        <f t="shared" ref="F148:T148" si="129">SUM(F149)</f>
        <v>0</v>
      </c>
      <c r="G148" s="461">
        <f t="shared" si="129"/>
        <v>0</v>
      </c>
      <c r="H148" s="461">
        <f t="shared" si="129"/>
        <v>0</v>
      </c>
      <c r="I148" s="461">
        <f t="shared" si="129"/>
        <v>0</v>
      </c>
      <c r="J148" s="461">
        <f t="shared" si="129"/>
        <v>0</v>
      </c>
      <c r="K148" s="461">
        <f t="shared" si="129"/>
        <v>0</v>
      </c>
      <c r="L148" s="461">
        <f t="shared" si="129"/>
        <v>0</v>
      </c>
      <c r="M148" s="461">
        <f t="shared" si="129"/>
        <v>0</v>
      </c>
      <c r="N148" s="461">
        <f t="shared" si="129"/>
        <v>0</v>
      </c>
      <c r="O148" s="461">
        <f t="shared" si="129"/>
        <v>0</v>
      </c>
      <c r="P148" s="461">
        <f t="shared" si="129"/>
        <v>0</v>
      </c>
      <c r="Q148" s="461">
        <f t="shared" si="129"/>
        <v>0</v>
      </c>
      <c r="R148" s="196">
        <f t="shared" si="129"/>
        <v>0</v>
      </c>
      <c r="S148" s="272">
        <f t="shared" si="129"/>
        <v>0</v>
      </c>
      <c r="T148" s="196">
        <f t="shared" si="129"/>
        <v>0</v>
      </c>
    </row>
    <row r="149" spans="1:32" s="216" customFormat="1" ht="18.75">
      <c r="A149" s="213">
        <v>56</v>
      </c>
      <c r="B149" s="214" t="s">
        <v>323</v>
      </c>
      <c r="C149" s="215" t="s">
        <v>127</v>
      </c>
      <c r="D149" s="197">
        <v>14250000</v>
      </c>
      <c r="E149" s="343">
        <f t="shared" ref="E149" si="130">F149+G149+H149+Q149+R149</f>
        <v>0</v>
      </c>
      <c r="F149" s="457"/>
      <c r="G149" s="457"/>
      <c r="H149" s="458">
        <f t="shared" ref="H149" si="131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385</v>
      </c>
      <c r="D150" s="196">
        <f>SUM(D151+D152)</f>
        <v>4300000</v>
      </c>
      <c r="E150" s="196">
        <f>SUM(E151+E152)</f>
        <v>0</v>
      </c>
      <c r="F150" s="461">
        <f t="shared" ref="F150:T150" si="132">SUM(F151+F152)</f>
        <v>0</v>
      </c>
      <c r="G150" s="461">
        <f t="shared" si="132"/>
        <v>0</v>
      </c>
      <c r="H150" s="461">
        <f t="shared" si="132"/>
        <v>0</v>
      </c>
      <c r="I150" s="461">
        <f t="shared" si="132"/>
        <v>0</v>
      </c>
      <c r="J150" s="461">
        <f t="shared" si="132"/>
        <v>0</v>
      </c>
      <c r="K150" s="461">
        <f t="shared" si="132"/>
        <v>0</v>
      </c>
      <c r="L150" s="461">
        <f t="shared" si="132"/>
        <v>0</v>
      </c>
      <c r="M150" s="461">
        <f t="shared" si="132"/>
        <v>0</v>
      </c>
      <c r="N150" s="461">
        <f t="shared" si="132"/>
        <v>0</v>
      </c>
      <c r="O150" s="461">
        <f t="shared" si="132"/>
        <v>0</v>
      </c>
      <c r="P150" s="461">
        <f t="shared" si="132"/>
        <v>0</v>
      </c>
      <c r="Q150" s="461">
        <f t="shared" si="132"/>
        <v>0</v>
      </c>
      <c r="R150" s="196">
        <f t="shared" si="132"/>
        <v>0</v>
      </c>
      <c r="S150" s="272">
        <f t="shared" si="132"/>
        <v>0</v>
      </c>
      <c r="T150" s="196">
        <f t="shared" si="132"/>
        <v>0</v>
      </c>
    </row>
    <row r="151" spans="1:32" s="216" customFormat="1" ht="18.75">
      <c r="A151" s="213">
        <v>57</v>
      </c>
      <c r="B151" s="214">
        <v>4221</v>
      </c>
      <c r="C151" s="215" t="s">
        <v>130</v>
      </c>
      <c r="D151" s="197">
        <v>1000000</v>
      </c>
      <c r="E151" s="343">
        <f t="shared" ref="E151:E152" si="133">F151+G151+H151+Q151+R151</f>
        <v>0</v>
      </c>
      <c r="F151" s="457"/>
      <c r="G151" s="457"/>
      <c r="H151" s="458">
        <f t="shared" ref="H151:H152" si="134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136</v>
      </c>
      <c r="D152" s="197">
        <v>3300000</v>
      </c>
      <c r="E152" s="343">
        <f t="shared" si="133"/>
        <v>0</v>
      </c>
      <c r="F152" s="457"/>
      <c r="G152" s="457"/>
      <c r="H152" s="458">
        <f t="shared" si="134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52"/>
      <c r="S152" s="453"/>
      <c r="T152" s="454"/>
    </row>
    <row r="153" spans="1:32" s="217" customFormat="1" ht="18.75">
      <c r="A153" s="218"/>
      <c r="B153" s="219" t="s">
        <v>425</v>
      </c>
      <c r="C153" s="220" t="s">
        <v>426</v>
      </c>
      <c r="D153" s="196">
        <f>SUM(D154)</f>
        <v>200000</v>
      </c>
      <c r="E153" s="196">
        <f>SUM(E154)</f>
        <v>0</v>
      </c>
      <c r="F153" s="461">
        <f t="shared" ref="F153:T153" si="135">SUM(F154)</f>
        <v>0</v>
      </c>
      <c r="G153" s="461">
        <f t="shared" si="135"/>
        <v>0</v>
      </c>
      <c r="H153" s="461">
        <f t="shared" si="135"/>
        <v>0</v>
      </c>
      <c r="I153" s="461">
        <f t="shared" si="135"/>
        <v>0</v>
      </c>
      <c r="J153" s="461">
        <f t="shared" si="135"/>
        <v>0</v>
      </c>
      <c r="K153" s="461">
        <f t="shared" si="135"/>
        <v>0</v>
      </c>
      <c r="L153" s="461">
        <f t="shared" si="135"/>
        <v>0</v>
      </c>
      <c r="M153" s="461">
        <f t="shared" si="135"/>
        <v>0</v>
      </c>
      <c r="N153" s="461">
        <f t="shared" si="135"/>
        <v>0</v>
      </c>
      <c r="O153" s="461">
        <f t="shared" si="135"/>
        <v>0</v>
      </c>
      <c r="P153" s="461">
        <f t="shared" si="135"/>
        <v>0</v>
      </c>
      <c r="Q153" s="461">
        <f t="shared" si="135"/>
        <v>0</v>
      </c>
      <c r="R153" s="196">
        <f t="shared" si="135"/>
        <v>0</v>
      </c>
      <c r="S153" s="272">
        <f t="shared" si="135"/>
        <v>0</v>
      </c>
      <c r="T153" s="196">
        <f t="shared" si="135"/>
        <v>0</v>
      </c>
    </row>
    <row r="154" spans="1:32" s="216" customFormat="1" ht="18.75">
      <c r="A154" s="213">
        <v>59</v>
      </c>
      <c r="B154" s="214">
        <v>4231</v>
      </c>
      <c r="C154" s="215" t="s">
        <v>138</v>
      </c>
      <c r="D154" s="197">
        <v>200000</v>
      </c>
      <c r="E154" s="343">
        <f t="shared" ref="E154" si="136">F154+G154+H154+Q154+R154</f>
        <v>0</v>
      </c>
      <c r="F154" s="457"/>
      <c r="G154" s="457"/>
      <c r="H154" s="458">
        <f t="shared" ref="H154" si="137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52"/>
      <c r="S154" s="453"/>
      <c r="T154" s="454"/>
    </row>
    <row r="155" spans="1:32" s="217" customFormat="1" ht="18.75">
      <c r="A155" s="218"/>
      <c r="B155" s="219" t="s">
        <v>325</v>
      </c>
      <c r="C155" s="220" t="s">
        <v>427</v>
      </c>
      <c r="D155" s="196">
        <f>SUM(D156)</f>
        <v>500000</v>
      </c>
      <c r="E155" s="196">
        <f>SUM(E156)</f>
        <v>0</v>
      </c>
      <c r="F155" s="461">
        <f t="shared" ref="F155:T155" si="138">SUM(F156)</f>
        <v>0</v>
      </c>
      <c r="G155" s="461">
        <f t="shared" si="138"/>
        <v>0</v>
      </c>
      <c r="H155" s="461">
        <f t="shared" si="138"/>
        <v>0</v>
      </c>
      <c r="I155" s="461">
        <f t="shared" si="138"/>
        <v>0</v>
      </c>
      <c r="J155" s="461">
        <f t="shared" si="138"/>
        <v>0</v>
      </c>
      <c r="K155" s="461">
        <f t="shared" si="138"/>
        <v>0</v>
      </c>
      <c r="L155" s="461">
        <f t="shared" si="138"/>
        <v>0</v>
      </c>
      <c r="M155" s="461">
        <f t="shared" si="138"/>
        <v>0</v>
      </c>
      <c r="N155" s="461">
        <f t="shared" si="138"/>
        <v>0</v>
      </c>
      <c r="O155" s="461">
        <f t="shared" si="138"/>
        <v>0</v>
      </c>
      <c r="P155" s="461">
        <f t="shared" si="138"/>
        <v>0</v>
      </c>
      <c r="Q155" s="461">
        <f t="shared" si="138"/>
        <v>0</v>
      </c>
      <c r="R155" s="196">
        <f t="shared" si="138"/>
        <v>0</v>
      </c>
      <c r="S155" s="272">
        <f t="shared" si="138"/>
        <v>0</v>
      </c>
      <c r="T155" s="196">
        <f t="shared" si="138"/>
        <v>0</v>
      </c>
    </row>
    <row r="156" spans="1:32" s="216" customFormat="1" ht="18.75">
      <c r="A156" s="213">
        <v>60</v>
      </c>
      <c r="B156" s="214" t="s">
        <v>326</v>
      </c>
      <c r="C156" s="215" t="s">
        <v>140</v>
      </c>
      <c r="D156" s="197">
        <v>500000</v>
      </c>
      <c r="E156" s="343">
        <f>F156+G156+H156+Q156+R156</f>
        <v>0</v>
      </c>
      <c r="F156" s="457"/>
      <c r="G156" s="457"/>
      <c r="H156" s="458">
        <f t="shared" ref="H156" si="139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52"/>
      <c r="S156" s="453"/>
      <c r="T156" s="454"/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12" t="s">
        <v>456</v>
      </c>
      <c r="B158" s="512"/>
      <c r="C158" s="512"/>
      <c r="D158" s="366">
        <f>SUM(D159)</f>
        <v>300000</v>
      </c>
      <c r="E158" s="366">
        <f t="shared" ref="E158:T158" si="140">SUM(E159)</f>
        <v>0</v>
      </c>
      <c r="F158" s="166">
        <f t="shared" si="140"/>
        <v>0</v>
      </c>
      <c r="G158" s="166">
        <f t="shared" si="140"/>
        <v>0</v>
      </c>
      <c r="H158" s="166">
        <f t="shared" si="140"/>
        <v>0</v>
      </c>
      <c r="I158" s="166">
        <f t="shared" si="140"/>
        <v>0</v>
      </c>
      <c r="J158" s="166">
        <f t="shared" si="140"/>
        <v>0</v>
      </c>
      <c r="K158" s="166">
        <f t="shared" si="140"/>
        <v>0</v>
      </c>
      <c r="L158" s="166">
        <f t="shared" si="140"/>
        <v>0</v>
      </c>
      <c r="M158" s="166">
        <f t="shared" si="140"/>
        <v>0</v>
      </c>
      <c r="N158" s="166">
        <f t="shared" si="140"/>
        <v>0</v>
      </c>
      <c r="O158" s="166">
        <f t="shared" si="140"/>
        <v>0</v>
      </c>
      <c r="P158" s="166">
        <f t="shared" si="140"/>
        <v>0</v>
      </c>
      <c r="Q158" s="166">
        <f t="shared" si="140"/>
        <v>0</v>
      </c>
      <c r="R158" s="166">
        <f t="shared" si="140"/>
        <v>0</v>
      </c>
      <c r="S158" s="274">
        <f t="shared" si="140"/>
        <v>0</v>
      </c>
      <c r="T158" s="366">
        <f t="shared" si="140"/>
        <v>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269</v>
      </c>
      <c r="C159" s="220" t="s">
        <v>281</v>
      </c>
      <c r="D159" s="196">
        <f>SUM(D160)</f>
        <v>300000</v>
      </c>
      <c r="E159" s="196">
        <f t="shared" ref="E159:T159" si="141">SUM(E160)</f>
        <v>0</v>
      </c>
      <c r="F159" s="196">
        <f t="shared" si="141"/>
        <v>0</v>
      </c>
      <c r="G159" s="196">
        <f t="shared" si="141"/>
        <v>0</v>
      </c>
      <c r="H159" s="196">
        <f t="shared" si="141"/>
        <v>0</v>
      </c>
      <c r="I159" s="196">
        <f t="shared" si="141"/>
        <v>0</v>
      </c>
      <c r="J159" s="196">
        <f t="shared" si="141"/>
        <v>0</v>
      </c>
      <c r="K159" s="196">
        <f t="shared" si="141"/>
        <v>0</v>
      </c>
      <c r="L159" s="196">
        <f t="shared" si="141"/>
        <v>0</v>
      </c>
      <c r="M159" s="196">
        <f t="shared" si="141"/>
        <v>0</v>
      </c>
      <c r="N159" s="196">
        <f t="shared" si="141"/>
        <v>0</v>
      </c>
      <c r="O159" s="196">
        <f t="shared" si="141"/>
        <v>0</v>
      </c>
      <c r="P159" s="196">
        <f t="shared" si="141"/>
        <v>0</v>
      </c>
      <c r="Q159" s="196">
        <f t="shared" si="141"/>
        <v>0</v>
      </c>
      <c r="R159" s="196">
        <f t="shared" si="141"/>
        <v>0</v>
      </c>
      <c r="S159" s="272">
        <f t="shared" si="141"/>
        <v>0</v>
      </c>
      <c r="T159" s="196">
        <f t="shared" si="141"/>
        <v>0</v>
      </c>
    </row>
    <row r="160" spans="1:32" s="216" customFormat="1" ht="18.75">
      <c r="A160" s="213">
        <v>61</v>
      </c>
      <c r="B160" s="214" t="s">
        <v>280</v>
      </c>
      <c r="C160" s="215" t="s">
        <v>430</v>
      </c>
      <c r="D160" s="197">
        <v>300000</v>
      </c>
      <c r="E160" s="343">
        <f>F160+G160+H160+Q160+R160</f>
        <v>0</v>
      </c>
      <c r="F160" s="450"/>
      <c r="G160" s="457"/>
      <c r="H160" s="458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52"/>
      <c r="R160" s="452"/>
      <c r="S160" s="453"/>
      <c r="T160" s="454"/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12" t="s">
        <v>432</v>
      </c>
      <c r="B162" s="512"/>
      <c r="C162" s="512"/>
      <c r="D162" s="366">
        <f>D163</f>
        <v>3055000</v>
      </c>
      <c r="E162" s="366">
        <f t="shared" ref="E162:T162" si="142">E163</f>
        <v>0</v>
      </c>
      <c r="F162" s="166">
        <f t="shared" si="142"/>
        <v>0</v>
      </c>
      <c r="G162" s="166">
        <f t="shared" si="142"/>
        <v>0</v>
      </c>
      <c r="H162" s="166">
        <f t="shared" si="142"/>
        <v>0</v>
      </c>
      <c r="I162" s="166">
        <f t="shared" si="142"/>
        <v>0</v>
      </c>
      <c r="J162" s="166">
        <f t="shared" si="142"/>
        <v>0</v>
      </c>
      <c r="K162" s="166">
        <f t="shared" si="142"/>
        <v>0</v>
      </c>
      <c r="L162" s="166">
        <f t="shared" si="142"/>
        <v>0</v>
      </c>
      <c r="M162" s="166">
        <f t="shared" si="142"/>
        <v>0</v>
      </c>
      <c r="N162" s="166">
        <f t="shared" si="142"/>
        <v>0</v>
      </c>
      <c r="O162" s="166">
        <f t="shared" si="142"/>
        <v>0</v>
      </c>
      <c r="P162" s="166">
        <f t="shared" si="142"/>
        <v>0</v>
      </c>
      <c r="Q162" s="166">
        <f t="shared" si="142"/>
        <v>0</v>
      </c>
      <c r="R162" s="166">
        <f t="shared" si="142"/>
        <v>0</v>
      </c>
      <c r="S162" s="274">
        <f t="shared" si="142"/>
        <v>0</v>
      </c>
      <c r="T162" s="366">
        <f t="shared" si="142"/>
        <v>0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227</v>
      </c>
      <c r="C163" s="346" t="s">
        <v>379</v>
      </c>
      <c r="D163" s="347">
        <f>SUM(D164)</f>
        <v>3055000</v>
      </c>
      <c r="E163" s="347">
        <f t="shared" ref="E163:T163" si="143">SUM(E164)</f>
        <v>0</v>
      </c>
      <c r="F163" s="156">
        <f t="shared" si="143"/>
        <v>0</v>
      </c>
      <c r="G163" s="156">
        <f t="shared" si="143"/>
        <v>0</v>
      </c>
      <c r="H163" s="156">
        <f t="shared" si="143"/>
        <v>0</v>
      </c>
      <c r="I163" s="156">
        <f t="shared" si="143"/>
        <v>0</v>
      </c>
      <c r="J163" s="156">
        <f t="shared" si="143"/>
        <v>0</v>
      </c>
      <c r="K163" s="156">
        <f t="shared" si="143"/>
        <v>0</v>
      </c>
      <c r="L163" s="156">
        <f t="shared" si="143"/>
        <v>0</v>
      </c>
      <c r="M163" s="156">
        <f t="shared" si="143"/>
        <v>0</v>
      </c>
      <c r="N163" s="156">
        <f t="shared" si="143"/>
        <v>0</v>
      </c>
      <c r="O163" s="156">
        <f t="shared" si="143"/>
        <v>0</v>
      </c>
      <c r="P163" s="156">
        <f t="shared" si="143"/>
        <v>0</v>
      </c>
      <c r="Q163" s="156">
        <f t="shared" si="143"/>
        <v>0</v>
      </c>
      <c r="R163" s="156">
        <f t="shared" si="143"/>
        <v>0</v>
      </c>
      <c r="S163" s="266">
        <f t="shared" si="143"/>
        <v>0</v>
      </c>
      <c r="T163" s="347">
        <f t="shared" si="143"/>
        <v>0</v>
      </c>
    </row>
    <row r="164" spans="1:32" s="169" customFormat="1" ht="18.75">
      <c r="A164" s="354" t="s">
        <v>457</v>
      </c>
      <c r="B164" s="355" t="s">
        <v>232</v>
      </c>
      <c r="C164" s="356" t="s">
        <v>233</v>
      </c>
      <c r="D164" s="357">
        <v>3055000</v>
      </c>
      <c r="E164" s="343">
        <f>F164+G164+H164+Q164+R164</f>
        <v>0</v>
      </c>
      <c r="F164" s="450"/>
      <c r="G164" s="450"/>
      <c r="H164" s="458">
        <f t="shared" ref="H164" si="144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52"/>
      <c r="S164" s="453"/>
      <c r="T164" s="454"/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53" t="s">
        <v>462</v>
      </c>
      <c r="B166" s="554"/>
      <c r="C166" s="555"/>
      <c r="D166" s="386">
        <f>D27+D70</f>
        <v>256186000</v>
      </c>
      <c r="E166" s="386">
        <f>E27+E70</f>
        <v>471533.04</v>
      </c>
      <c r="F166" s="174">
        <f t="shared" ref="F166:T166" si="145">F27+F70</f>
        <v>0</v>
      </c>
      <c r="G166" s="174">
        <f t="shared" si="145"/>
        <v>471533.04</v>
      </c>
      <c r="H166" s="174">
        <f t="shared" si="145"/>
        <v>0</v>
      </c>
      <c r="I166" s="174">
        <f t="shared" si="145"/>
        <v>0</v>
      </c>
      <c r="J166" s="174">
        <f t="shared" si="145"/>
        <v>0</v>
      </c>
      <c r="K166" s="174">
        <f t="shared" si="145"/>
        <v>0</v>
      </c>
      <c r="L166" s="174">
        <f t="shared" si="145"/>
        <v>0</v>
      </c>
      <c r="M166" s="174">
        <f t="shared" si="145"/>
        <v>0</v>
      </c>
      <c r="N166" s="174">
        <f t="shared" si="145"/>
        <v>0</v>
      </c>
      <c r="O166" s="174">
        <f t="shared" si="145"/>
        <v>0</v>
      </c>
      <c r="P166" s="174">
        <f t="shared" si="145"/>
        <v>0</v>
      </c>
      <c r="Q166" s="174">
        <f t="shared" si="145"/>
        <v>0</v>
      </c>
      <c r="R166" s="174">
        <f t="shared" si="145"/>
        <v>0</v>
      </c>
      <c r="S166" s="276">
        <f t="shared" si="145"/>
        <v>482283.99331199995</v>
      </c>
      <c r="T166" s="370">
        <f t="shared" si="145"/>
        <v>488071.40123174404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477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450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34" t="s">
        <v>451</v>
      </c>
      <c r="S169" s="534"/>
      <c r="T169" s="534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sheetProtection algorithmName="SHA-512" hashValue="mIwIKihNW5Mo8Kyopl6JwCBvLb09BM8/YTlN0q/sGZS4HXPDe/1TZZbL7GUdM/g9u0hPfaTVlXwr6ab8J0skXw==" saltValue="j0KcYKRrAR9LdEbrPbO6/Q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357</v>
      </c>
      <c r="B1" s="40"/>
      <c r="C1" s="41"/>
      <c r="D1" s="42"/>
      <c r="E1" s="42"/>
      <c r="F1" s="43"/>
      <c r="G1" s="43"/>
      <c r="H1" s="43"/>
    </row>
    <row r="2" spans="1:8">
      <c r="A2" s="39" t="s">
        <v>358</v>
      </c>
      <c r="B2" s="40"/>
      <c r="C2" s="41"/>
      <c r="D2" s="42"/>
      <c r="E2" s="42"/>
      <c r="F2" s="43"/>
      <c r="G2" s="43"/>
      <c r="H2" s="43"/>
    </row>
    <row r="3" spans="1:8">
      <c r="A3" s="39" t="s">
        <v>359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56" t="s">
        <v>360</v>
      </c>
      <c r="B6" s="556"/>
      <c r="C6" s="556"/>
      <c r="D6" s="556"/>
      <c r="E6" s="556"/>
      <c r="F6" s="556"/>
      <c r="G6" s="556"/>
      <c r="H6" s="556"/>
    </row>
    <row r="7" spans="1:8">
      <c r="A7" s="45"/>
      <c r="B7" s="46"/>
      <c r="C7" s="47"/>
      <c r="F7" s="49"/>
      <c r="G7" s="50"/>
      <c r="H7" s="50"/>
    </row>
    <row r="8" spans="1:8" s="51" customFormat="1">
      <c r="A8" s="556" t="s">
        <v>361</v>
      </c>
      <c r="B8" s="556"/>
      <c r="C8" s="556"/>
      <c r="D8" s="556"/>
      <c r="E8" s="556"/>
      <c r="F8" s="556"/>
      <c r="G8" s="556"/>
      <c r="H8" s="556"/>
    </row>
    <row r="9" spans="1:8" s="52" customFormat="1" ht="15" customHeight="1">
      <c r="A9" s="556" t="s">
        <v>362</v>
      </c>
      <c r="B9" s="556"/>
      <c r="C9" s="556"/>
      <c r="D9" s="556"/>
      <c r="E9" s="556"/>
      <c r="F9" s="556"/>
      <c r="G9" s="556"/>
      <c r="H9" s="556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363</v>
      </c>
      <c r="B12" s="62" t="s">
        <v>364</v>
      </c>
      <c r="C12" s="63" t="s">
        <v>198</v>
      </c>
      <c r="D12" s="64" t="s">
        <v>365</v>
      </c>
      <c r="E12" s="61" t="s">
        <v>366</v>
      </c>
      <c r="F12" s="65" t="s">
        <v>367</v>
      </c>
      <c r="G12" s="65" t="s">
        <v>368</v>
      </c>
      <c r="H12" s="65"/>
    </row>
    <row r="13" spans="1:8" s="60" customFormat="1" ht="15" customHeight="1">
      <c r="A13" s="66"/>
      <c r="B13" s="67"/>
      <c r="C13" s="68"/>
      <c r="D13" s="69" t="s">
        <v>369</v>
      </c>
      <c r="E13" s="66" t="s">
        <v>370</v>
      </c>
      <c r="F13" s="70" t="s">
        <v>371</v>
      </c>
      <c r="G13" s="71" t="s">
        <v>372</v>
      </c>
      <c r="H13" s="71" t="s">
        <v>373</v>
      </c>
    </row>
    <row r="14" spans="1:8" s="60" customFormat="1" ht="15" customHeight="1">
      <c r="A14" s="66"/>
      <c r="B14" s="67"/>
      <c r="C14" s="68"/>
      <c r="D14" s="69"/>
      <c r="E14" s="66"/>
      <c r="F14" s="72" t="s">
        <v>374</v>
      </c>
      <c r="G14" s="73" t="s">
        <v>375</v>
      </c>
      <c r="H14" s="73" t="s">
        <v>376</v>
      </c>
    </row>
    <row r="15" spans="1:8" s="60" customFormat="1" ht="15" customHeight="1">
      <c r="A15" s="74"/>
      <c r="B15" s="74"/>
      <c r="C15" s="74" t="s">
        <v>206</v>
      </c>
      <c r="D15" s="74" t="s">
        <v>210</v>
      </c>
      <c r="E15" s="74" t="s">
        <v>202</v>
      </c>
      <c r="F15" s="74" t="s">
        <v>216</v>
      </c>
      <c r="G15" s="74" t="s">
        <v>221</v>
      </c>
      <c r="H15" s="74" t="s">
        <v>224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304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305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218</v>
      </c>
      <c r="C19" s="83" t="s">
        <v>377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206</v>
      </c>
      <c r="B20" s="86" t="s">
        <v>219</v>
      </c>
      <c r="C20" s="87" t="s">
        <v>220</v>
      </c>
      <c r="D20" s="85" t="s">
        <v>378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210</v>
      </c>
      <c r="B21" s="86" t="s">
        <v>225</v>
      </c>
      <c r="C21" s="87" t="s">
        <v>226</v>
      </c>
      <c r="D21" s="85" t="s">
        <v>378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227</v>
      </c>
      <c r="C22" s="83" t="s">
        <v>379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202</v>
      </c>
      <c r="B23" s="86" t="s">
        <v>229</v>
      </c>
      <c r="C23" s="87" t="s">
        <v>230</v>
      </c>
      <c r="D23" s="85" t="s">
        <v>378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216</v>
      </c>
      <c r="B24" s="86" t="s">
        <v>235</v>
      </c>
      <c r="C24" s="87" t="s">
        <v>236</v>
      </c>
      <c r="D24" s="85" t="s">
        <v>378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221</v>
      </c>
      <c r="B25" s="86" t="s">
        <v>238</v>
      </c>
      <c r="C25" s="87" t="s">
        <v>306</v>
      </c>
      <c r="D25" s="85" t="s">
        <v>378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224</v>
      </c>
      <c r="B26" s="86" t="s">
        <v>240</v>
      </c>
      <c r="C26" s="87" t="s">
        <v>241</v>
      </c>
      <c r="D26" s="85" t="s">
        <v>378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242</v>
      </c>
      <c r="C27" s="83" t="s">
        <v>380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228</v>
      </c>
      <c r="B28" s="86" t="s">
        <v>244</v>
      </c>
      <c r="C28" s="87" t="s">
        <v>245</v>
      </c>
      <c r="D28" s="85" t="s">
        <v>378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231</v>
      </c>
      <c r="B29" s="86" t="s">
        <v>247</v>
      </c>
      <c r="C29" s="87" t="s">
        <v>248</v>
      </c>
      <c r="D29" s="85" t="s">
        <v>378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234</v>
      </c>
      <c r="B30" s="86" t="s">
        <v>249</v>
      </c>
      <c r="C30" s="87" t="s">
        <v>250</v>
      </c>
      <c r="D30" s="85" t="s">
        <v>378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237</v>
      </c>
      <c r="B31" s="86" t="s">
        <v>252</v>
      </c>
      <c r="C31" s="87" t="s">
        <v>253</v>
      </c>
      <c r="D31" s="85" t="s">
        <v>378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239</v>
      </c>
      <c r="B32" s="86" t="s">
        <v>255</v>
      </c>
      <c r="C32" s="87" t="s">
        <v>256</v>
      </c>
      <c r="D32" s="85" t="s">
        <v>378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243</v>
      </c>
      <c r="B33" s="86" t="s">
        <v>257</v>
      </c>
      <c r="C33" s="87" t="s">
        <v>258</v>
      </c>
      <c r="D33" s="85" t="s">
        <v>378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246</v>
      </c>
      <c r="B34" s="86" t="s">
        <v>260</v>
      </c>
      <c r="C34" s="87" t="s">
        <v>261</v>
      </c>
      <c r="D34" s="85" t="s">
        <v>378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251</v>
      </c>
      <c r="B35" s="86" t="s">
        <v>263</v>
      </c>
      <c r="C35" s="87" t="s">
        <v>264</v>
      </c>
      <c r="D35" s="85" t="s">
        <v>378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254</v>
      </c>
      <c r="B36" s="86" t="s">
        <v>266</v>
      </c>
      <c r="C36" s="87" t="s">
        <v>267</v>
      </c>
      <c r="D36" s="85" t="s">
        <v>378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269</v>
      </c>
      <c r="C37" s="83" t="s">
        <v>281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259</v>
      </c>
      <c r="B38" s="86" t="s">
        <v>272</v>
      </c>
      <c r="C38" s="87" t="s">
        <v>273</v>
      </c>
      <c r="D38" s="85" t="s">
        <v>378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262</v>
      </c>
      <c r="B39" s="86" t="s">
        <v>274</v>
      </c>
      <c r="C39" s="87" t="s">
        <v>275</v>
      </c>
      <c r="D39" s="85" t="s">
        <v>378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265</v>
      </c>
      <c r="B40" s="86" t="s">
        <v>277</v>
      </c>
      <c r="C40" s="87" t="s">
        <v>278</v>
      </c>
      <c r="D40" s="85" t="s">
        <v>378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268</v>
      </c>
      <c r="B41" s="86" t="s">
        <v>280</v>
      </c>
      <c r="C41" s="87" t="s">
        <v>281</v>
      </c>
      <c r="D41" s="85" t="s">
        <v>378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282</v>
      </c>
      <c r="C42" s="83" t="s">
        <v>381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270</v>
      </c>
      <c r="B43" s="86" t="s">
        <v>284</v>
      </c>
      <c r="C43" s="87" t="s">
        <v>285</v>
      </c>
      <c r="D43" s="85" t="s">
        <v>378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271</v>
      </c>
      <c r="B44" s="86" t="s">
        <v>286</v>
      </c>
      <c r="C44" s="87" t="s">
        <v>287</v>
      </c>
      <c r="D44" s="85" t="s">
        <v>378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276</v>
      </c>
      <c r="B45" s="86" t="s">
        <v>307</v>
      </c>
      <c r="C45" s="87" t="s">
        <v>308</v>
      </c>
      <c r="D45" s="85" t="s">
        <v>378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382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309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322</v>
      </c>
      <c r="C56" s="83" t="s">
        <v>383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323</v>
      </c>
      <c r="C57" s="87" t="s">
        <v>384</v>
      </c>
      <c r="D57" s="85" t="s">
        <v>378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299</v>
      </c>
      <c r="C58" s="83" t="s">
        <v>385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300</v>
      </c>
      <c r="C59" s="87" t="s">
        <v>386</v>
      </c>
      <c r="D59" s="85" t="s">
        <v>378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301</v>
      </c>
      <c r="C60" s="87" t="s">
        <v>387</v>
      </c>
      <c r="D60" s="85" t="s">
        <v>378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388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389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310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311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356</v>
      </c>
      <c r="C67" s="83" t="s">
        <v>390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294</v>
      </c>
      <c r="B68" s="86" t="s">
        <v>207</v>
      </c>
      <c r="C68" s="87" t="s">
        <v>208</v>
      </c>
      <c r="D68" s="85" t="s">
        <v>378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324</v>
      </c>
      <c r="C69" s="83" t="s">
        <v>212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295</v>
      </c>
      <c r="B70" s="86" t="s">
        <v>211</v>
      </c>
      <c r="C70" s="87" t="s">
        <v>212</v>
      </c>
      <c r="D70" s="85" t="s">
        <v>378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313</v>
      </c>
      <c r="C71" s="83" t="s">
        <v>391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214</v>
      </c>
      <c r="C72" s="87" t="s">
        <v>215</v>
      </c>
      <c r="D72" s="85" t="s">
        <v>378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217</v>
      </c>
      <c r="C73" s="87" t="s">
        <v>312</v>
      </c>
      <c r="D73" s="85" t="s">
        <v>378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218</v>
      </c>
      <c r="C74" s="83" t="s">
        <v>377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222</v>
      </c>
      <c r="C75" s="87" t="s">
        <v>223</v>
      </c>
      <c r="D75" s="85" t="s">
        <v>378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288</v>
      </c>
      <c r="C76" s="83" t="s">
        <v>392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289</v>
      </c>
      <c r="C77" s="87" t="s">
        <v>296</v>
      </c>
      <c r="D77" s="85" t="s">
        <v>378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393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394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290</v>
      </c>
      <c r="C81" s="83" t="s">
        <v>395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297</v>
      </c>
      <c r="C82" s="87" t="s">
        <v>298</v>
      </c>
      <c r="D82" s="85" t="s">
        <v>378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396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314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291</v>
      </c>
      <c r="C86" s="83" t="s">
        <v>110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292</v>
      </c>
      <c r="C87" s="87" t="s">
        <v>397</v>
      </c>
      <c r="D87" s="85" t="s">
        <v>378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398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315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227</v>
      </c>
      <c r="C91" s="83" t="s">
        <v>379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232</v>
      </c>
      <c r="C92" s="87" t="s">
        <v>233</v>
      </c>
      <c r="D92" s="85" t="s">
        <v>378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399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316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269</v>
      </c>
      <c r="C96" s="83" t="s">
        <v>281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327</v>
      </c>
      <c r="C97" s="87" t="s">
        <v>400</v>
      </c>
      <c r="D97" s="85" t="s">
        <v>378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401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402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242</v>
      </c>
      <c r="C104" s="83" t="s">
        <v>380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244</v>
      </c>
      <c r="C105" s="87" t="s">
        <v>245</v>
      </c>
      <c r="D105" s="85" t="s">
        <v>378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269</v>
      </c>
      <c r="C106" s="83" t="s">
        <v>281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280</v>
      </c>
      <c r="C107" s="87" t="s">
        <v>281</v>
      </c>
      <c r="D107" s="85" t="s">
        <v>378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403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404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405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406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407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408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409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410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411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412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413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414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415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416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417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317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269</v>
      </c>
      <c r="C125" s="83" t="s">
        <v>281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280</v>
      </c>
      <c r="C126" s="87" t="s">
        <v>281</v>
      </c>
      <c r="D126" s="85" t="s">
        <v>378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418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318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356</v>
      </c>
      <c r="C130" s="83" t="s">
        <v>390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207</v>
      </c>
      <c r="C131" s="87" t="s">
        <v>208</v>
      </c>
      <c r="D131" s="85" t="s">
        <v>378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324</v>
      </c>
      <c r="C132" s="83" t="s">
        <v>212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211</v>
      </c>
      <c r="C133" s="87" t="s">
        <v>212</v>
      </c>
      <c r="D133" s="85" t="s">
        <v>378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313</v>
      </c>
      <c r="C134" s="83" t="s">
        <v>419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214</v>
      </c>
      <c r="C135" s="87" t="s">
        <v>420</v>
      </c>
      <c r="D135" s="85" t="s">
        <v>378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217</v>
      </c>
      <c r="C136" s="87" t="s">
        <v>421</v>
      </c>
      <c r="D136" s="85" t="s">
        <v>378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218</v>
      </c>
      <c r="C137" s="83" t="s">
        <v>377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222</v>
      </c>
      <c r="C138" s="87" t="s">
        <v>223</v>
      </c>
      <c r="D138" s="85" t="s">
        <v>378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242</v>
      </c>
      <c r="C139" s="83" t="s">
        <v>380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260</v>
      </c>
      <c r="C140" s="87" t="s">
        <v>261</v>
      </c>
      <c r="D140" s="85" t="s">
        <v>378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422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319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356</v>
      </c>
      <c r="C152" s="83" t="s">
        <v>390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207</v>
      </c>
      <c r="C153" s="87" t="s">
        <v>208</v>
      </c>
      <c r="D153" s="85" t="s">
        <v>378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324</v>
      </c>
      <c r="C154" s="83" t="s">
        <v>212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211</v>
      </c>
      <c r="C155" s="87" t="s">
        <v>212</v>
      </c>
      <c r="D155" s="85" t="s">
        <v>378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313</v>
      </c>
      <c r="C156" s="83" t="s">
        <v>419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214</v>
      </c>
      <c r="C157" s="87" t="s">
        <v>420</v>
      </c>
      <c r="D157" s="85" t="s">
        <v>378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217</v>
      </c>
      <c r="C158" s="87" t="s">
        <v>421</v>
      </c>
      <c r="D158" s="85" t="s">
        <v>378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218</v>
      </c>
      <c r="C159" s="83" t="s">
        <v>377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222</v>
      </c>
      <c r="C160" s="87" t="s">
        <v>223</v>
      </c>
      <c r="D160" s="85" t="s">
        <v>378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242</v>
      </c>
      <c r="C161" s="83" t="s">
        <v>380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260</v>
      </c>
      <c r="C162" s="87" t="s">
        <v>261</v>
      </c>
      <c r="D162" s="85" t="s">
        <v>378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423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320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227</v>
      </c>
      <c r="C166" s="83" t="s">
        <v>379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235</v>
      </c>
      <c r="C167" s="87" t="s">
        <v>236</v>
      </c>
      <c r="D167" s="85" t="s">
        <v>378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242</v>
      </c>
      <c r="C168" s="83" t="s">
        <v>380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244</v>
      </c>
      <c r="C169" s="87" t="s">
        <v>245</v>
      </c>
      <c r="D169" s="85" t="s">
        <v>378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252</v>
      </c>
      <c r="C170" s="87" t="s">
        <v>253</v>
      </c>
      <c r="D170" s="85" t="s">
        <v>378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424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321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242</v>
      </c>
      <c r="C174" s="83" t="s">
        <v>380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248</v>
      </c>
      <c r="D175" s="85" t="s">
        <v>378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269</v>
      </c>
      <c r="C176" s="83" t="s">
        <v>281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273</v>
      </c>
      <c r="D177" s="85" t="s">
        <v>378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322</v>
      </c>
      <c r="C178" s="83" t="s">
        <v>383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323</v>
      </c>
      <c r="C179" s="87" t="s">
        <v>127</v>
      </c>
      <c r="D179" s="85" t="s">
        <v>378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385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130</v>
      </c>
      <c r="D181" s="85" t="s">
        <v>378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136</v>
      </c>
      <c r="D182" s="85" t="s">
        <v>378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425</v>
      </c>
      <c r="C183" s="83" t="s">
        <v>426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138</v>
      </c>
      <c r="D184" s="85" t="s">
        <v>378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325</v>
      </c>
      <c r="C185" s="83" t="s">
        <v>427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326</v>
      </c>
      <c r="C186" s="87" t="s">
        <v>140</v>
      </c>
      <c r="D186" s="85" t="s">
        <v>378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428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7" t="s">
        <v>429</v>
      </c>
      <c r="B189" s="557"/>
      <c r="C189" s="557"/>
      <c r="D189" s="557"/>
      <c r="E189" s="557"/>
      <c r="F189" s="79"/>
      <c r="G189" s="79"/>
      <c r="H189" s="79"/>
    </row>
    <row r="190" spans="1:8" s="80" customFormat="1" ht="15.75">
      <c r="A190" s="81"/>
      <c r="B190" s="82" t="s">
        <v>269</v>
      </c>
      <c r="C190" s="83" t="s">
        <v>281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280</v>
      </c>
      <c r="C191" s="87" t="s">
        <v>430</v>
      </c>
      <c r="D191" s="85" t="s">
        <v>378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431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432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227</v>
      </c>
      <c r="C199" s="83" t="s">
        <v>379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232</v>
      </c>
      <c r="C200" s="87" t="s">
        <v>233</v>
      </c>
      <c r="D200" s="85" t="s">
        <v>378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433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434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435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61" t="s">
        <v>328</v>
      </c>
      <c r="S1" s="562"/>
      <c r="T1" s="563"/>
    </row>
    <row r="2" spans="1:20" s="113" customFormat="1" ht="21" customHeight="1" thickTop="1">
      <c r="A2" s="523" t="s">
        <v>436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20" s="119" customFormat="1" ht="20.25" customHeight="1" thickBot="1">
      <c r="A3" s="114" t="s">
        <v>194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195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196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64" t="s">
        <v>197</v>
      </c>
      <c r="B7" s="566" t="s">
        <v>437</v>
      </c>
      <c r="C7" s="528" t="s">
        <v>198</v>
      </c>
      <c r="D7" s="568" t="s">
        <v>459</v>
      </c>
      <c r="E7" s="570" t="s">
        <v>199</v>
      </c>
      <c r="F7" s="572" t="s">
        <v>438</v>
      </c>
      <c r="G7" s="532" t="s">
        <v>469</v>
      </c>
      <c r="H7" s="549" t="s">
        <v>439</v>
      </c>
      <c r="I7" s="515" t="s">
        <v>347</v>
      </c>
      <c r="J7" s="515" t="s">
        <v>348</v>
      </c>
      <c r="K7" s="515" t="s">
        <v>349</v>
      </c>
      <c r="L7" s="515" t="s">
        <v>350</v>
      </c>
      <c r="M7" s="515" t="s">
        <v>351</v>
      </c>
      <c r="N7" s="515" t="s">
        <v>352</v>
      </c>
      <c r="O7" s="515" t="s">
        <v>353</v>
      </c>
      <c r="P7" s="515" t="s">
        <v>354</v>
      </c>
      <c r="Q7" s="560" t="s">
        <v>454</v>
      </c>
      <c r="R7" s="560" t="s">
        <v>440</v>
      </c>
      <c r="S7" s="543" t="s">
        <v>355</v>
      </c>
      <c r="T7" s="543" t="s">
        <v>441</v>
      </c>
    </row>
    <row r="8" spans="1:20" s="129" customFormat="1" ht="129" customHeight="1" thickBot="1">
      <c r="A8" s="565"/>
      <c r="B8" s="567"/>
      <c r="C8" s="529"/>
      <c r="D8" s="569"/>
      <c r="E8" s="571"/>
      <c r="F8" s="573"/>
      <c r="G8" s="533"/>
      <c r="H8" s="550"/>
      <c r="I8" s="516"/>
      <c r="J8" s="516"/>
      <c r="K8" s="516"/>
      <c r="L8" s="516"/>
      <c r="M8" s="516"/>
      <c r="N8" s="516"/>
      <c r="O8" s="516"/>
      <c r="P8" s="516"/>
      <c r="Q8" s="518"/>
      <c r="R8" s="518"/>
      <c r="S8" s="544"/>
      <c r="T8" s="544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442</v>
      </c>
      <c r="G9" s="130" t="s">
        <v>181</v>
      </c>
      <c r="H9" s="425"/>
      <c r="I9" s="426" t="s">
        <v>22</v>
      </c>
      <c r="J9" s="426" t="s">
        <v>53</v>
      </c>
      <c r="K9" s="426" t="s">
        <v>91</v>
      </c>
      <c r="L9" s="426" t="s">
        <v>104</v>
      </c>
      <c r="M9" s="426" t="s">
        <v>114</v>
      </c>
      <c r="N9" s="426" t="s">
        <v>118</v>
      </c>
      <c r="O9" s="426" t="s">
        <v>200</v>
      </c>
      <c r="P9" s="426" t="s">
        <v>201</v>
      </c>
      <c r="Q9" s="558" t="s">
        <v>183</v>
      </c>
      <c r="R9" s="559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470</v>
      </c>
      <c r="F10" s="133">
        <v>5</v>
      </c>
      <c r="G10" s="298">
        <v>6</v>
      </c>
      <c r="H10" s="431" t="s">
        <v>443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471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18" sqref="B18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329</v>
      </c>
    </row>
    <row r="2" spans="1:2">
      <c r="A2" s="3"/>
    </row>
    <row r="3" spans="1:2">
      <c r="A3" s="3"/>
    </row>
    <row r="4" spans="1:2" ht="15">
      <c r="A4" s="4" t="s">
        <v>330</v>
      </c>
      <c r="B4" s="472" t="s">
        <v>485</v>
      </c>
    </row>
    <row r="5" spans="1:2" ht="15">
      <c r="A5" s="4"/>
    </row>
    <row r="6" spans="1:2" ht="15">
      <c r="A6" s="4" t="s">
        <v>331</v>
      </c>
      <c r="B6" s="472" t="s">
        <v>486</v>
      </c>
    </row>
    <row r="7" spans="1:2">
      <c r="A7" s="5"/>
    </row>
    <row r="8" spans="1:2" ht="16.5" thickBot="1">
      <c r="A8" s="6"/>
    </row>
    <row r="9" spans="1:2" ht="32.25" customHeight="1">
      <c r="A9" s="574" t="s">
        <v>332</v>
      </c>
      <c r="B9" s="466" t="s">
        <v>478</v>
      </c>
    </row>
    <row r="10" spans="1:2" ht="12.75" customHeight="1">
      <c r="A10" s="575"/>
      <c r="B10" s="467"/>
    </row>
    <row r="11" spans="1:2" ht="56.25" customHeight="1">
      <c r="A11" s="576" t="s">
        <v>333</v>
      </c>
      <c r="B11" s="468" t="s">
        <v>479</v>
      </c>
    </row>
    <row r="12" spans="1:2" ht="12.75" customHeight="1">
      <c r="A12" s="577"/>
      <c r="B12" s="469"/>
    </row>
    <row r="13" spans="1:2" ht="9" customHeight="1">
      <c r="A13" s="577"/>
      <c r="B13" s="469"/>
    </row>
    <row r="14" spans="1:2" ht="12.75" hidden="1" customHeight="1">
      <c r="A14" s="577"/>
      <c r="B14" s="469"/>
    </row>
    <row r="15" spans="1:2" ht="12.75" hidden="1" customHeight="1">
      <c r="A15" s="577"/>
      <c r="B15" s="469"/>
    </row>
    <row r="16" spans="1:2" ht="12.75" hidden="1" customHeight="1">
      <c r="A16" s="577"/>
      <c r="B16" s="469"/>
    </row>
    <row r="17" spans="1:2" ht="12.75" hidden="1" customHeight="1">
      <c r="A17" s="575"/>
      <c r="B17" s="467"/>
    </row>
    <row r="18" spans="1:2" ht="53.25" customHeight="1">
      <c r="A18" s="576" t="s">
        <v>334</v>
      </c>
      <c r="B18" s="468" t="s">
        <v>480</v>
      </c>
    </row>
    <row r="19" spans="1:2" ht="12.75" customHeight="1">
      <c r="A19" s="577"/>
      <c r="B19" s="469"/>
    </row>
    <row r="20" spans="1:2" ht="12.75" customHeight="1">
      <c r="A20" s="575"/>
      <c r="B20" s="467"/>
    </row>
    <row r="21" spans="1:2" ht="135" customHeight="1">
      <c r="A21" s="576" t="s">
        <v>335</v>
      </c>
      <c r="B21" s="468" t="s">
        <v>481</v>
      </c>
    </row>
    <row r="22" spans="1:2" ht="2.25" customHeight="1">
      <c r="A22" s="577"/>
      <c r="B22" s="469"/>
    </row>
    <row r="23" spans="1:2" ht="12.75" hidden="1" customHeight="1">
      <c r="A23" s="577"/>
      <c r="B23" s="469"/>
    </row>
    <row r="24" spans="1:2" ht="12.75" hidden="1" customHeight="1">
      <c r="A24" s="575"/>
      <c r="B24" s="467"/>
    </row>
    <row r="25" spans="1:2" ht="67.5" customHeight="1">
      <c r="A25" s="576" t="s">
        <v>336</v>
      </c>
      <c r="B25" s="468" t="s">
        <v>482</v>
      </c>
    </row>
    <row r="26" spans="1:2" ht="12.75" customHeight="1">
      <c r="A26" s="577"/>
      <c r="B26" s="469"/>
    </row>
    <row r="27" spans="1:2" ht="12.75" customHeight="1">
      <c r="A27" s="575"/>
      <c r="B27" s="467"/>
    </row>
    <row r="28" spans="1:2" ht="32.25" customHeight="1">
      <c r="A28" s="576" t="s">
        <v>337</v>
      </c>
      <c r="B28" s="470" t="s">
        <v>484</v>
      </c>
    </row>
    <row r="29" spans="1:2" ht="12.75" customHeight="1">
      <c r="A29" s="577"/>
      <c r="B29" s="471"/>
    </row>
    <row r="30" spans="1:2" ht="12.75" customHeight="1">
      <c r="A30" s="577"/>
      <c r="B30" s="471"/>
    </row>
    <row r="31" spans="1:2" ht="12.75" customHeight="1">
      <c r="A31" s="577"/>
      <c r="B31" s="471"/>
    </row>
    <row r="32" spans="1:2" ht="12.75" customHeight="1">
      <c r="A32" s="577"/>
      <c r="B32" s="471"/>
    </row>
    <row r="33" spans="1:2" ht="12.75" customHeight="1">
      <c r="A33" s="575"/>
      <c r="B33" s="467"/>
    </row>
    <row r="34" spans="1:2">
      <c r="A34" s="576" t="s">
        <v>338</v>
      </c>
      <c r="B34" s="579" t="s">
        <v>483</v>
      </c>
    </row>
    <row r="35" spans="1:2">
      <c r="A35" s="577"/>
      <c r="B35" s="580"/>
    </row>
    <row r="36" spans="1:2">
      <c r="A36" s="577"/>
      <c r="B36" s="580"/>
    </row>
    <row r="37" spans="1:2">
      <c r="A37" s="577"/>
      <c r="B37" s="580"/>
    </row>
    <row r="38" spans="1:2">
      <c r="A38" s="577"/>
      <c r="B38" s="580"/>
    </row>
    <row r="39" spans="1:2" ht="13.5" thickBot="1">
      <c r="A39" s="578"/>
      <c r="B39" s="581"/>
    </row>
    <row r="40" spans="1:2" ht="14.25">
      <c r="A40" s="7"/>
    </row>
  </sheetData>
  <mergeCells count="8">
    <mergeCell ref="A9:A10"/>
    <mergeCell ref="A11:A17"/>
    <mergeCell ref="A18:A20"/>
    <mergeCell ref="A34:A39"/>
    <mergeCell ref="B34:B39"/>
    <mergeCell ref="A21:A24"/>
    <mergeCell ref="A25:A27"/>
    <mergeCell ref="A28:A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Davor</cp:lastModifiedBy>
  <cp:lastPrinted>2019-09-30T11:25:02Z</cp:lastPrinted>
  <dcterms:created xsi:type="dcterms:W3CDTF">2017-09-21T11:58:02Z</dcterms:created>
  <dcterms:modified xsi:type="dcterms:W3CDTF">2019-10-01T09:33:19Z</dcterms:modified>
</cp:coreProperties>
</file>